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dulkadir\Desktop\Çalışmalar\Maliyet Programları\"/>
    </mc:Choice>
  </mc:AlternateContent>
  <xr:revisionPtr revIDLastSave="0" documentId="13_ncr:1_{EB486775-FE3C-4559-90DD-A2C80D458C4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A SAYFA" sheetId="6" r:id="rId1"/>
    <sheet name="MAKİNE PARKI FİYAT LİSTESİ" sheetId="8" r:id="rId2"/>
    <sheet name="BEZELYE MALİYET" sheetId="12" r:id="rId3"/>
    <sheet name="MACAR FİĞ MALİYET" sheetId="14" r:id="rId4"/>
    <sheet name="YONCA MALİYET " sheetId="15" r:id="rId5"/>
    <sheet name="SİLAJLIK MISIR" sheetId="5" r:id="rId6"/>
    <sheet name="DESTEK-İLETİŞİM" sheetId="10" r:id="rId7"/>
    <sheet name="Sheet1" sheetId="11" r:id="rId8"/>
  </sheets>
  <definedNames>
    <definedName name="_xlnm.Print_Area" localSheetId="2">'BEZELYE MALİYET'!$D$4:$H$70</definedName>
    <definedName name="_xlnm.Print_Area" localSheetId="6">'DESTEK-İLETİŞİM'!$D$4:$H$57</definedName>
    <definedName name="_xlnm.Print_Area" localSheetId="3">'MACAR FİĞ MALİYET'!$D$4:$H$70</definedName>
    <definedName name="_xlnm.Print_Area" localSheetId="1">'MAKİNE PARKI FİYAT LİSTESİ'!$D$4:$H$73</definedName>
    <definedName name="_xlnm.Print_Area" localSheetId="5">'SİLAJLIK MISIR'!$D$4:$H$53</definedName>
    <definedName name="_xlnm.Print_Area" localSheetId="4">'YONCA MALİYET '!$D$4:$H$76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7" i="15" l="1"/>
  <c r="F56" i="14"/>
  <c r="O56" i="12"/>
  <c r="N56" i="12"/>
  <c r="O52" i="12"/>
  <c r="H22" i="12"/>
  <c r="F24" i="12"/>
  <c r="G56" i="12" s="1"/>
  <c r="F46" i="5"/>
  <c r="G46" i="5"/>
  <c r="O62" i="15"/>
  <c r="P62" i="15"/>
  <c r="H55" i="15"/>
  <c r="G55" i="15"/>
  <c r="P23" i="15"/>
  <c r="G56" i="14"/>
  <c r="H56" i="14"/>
  <c r="N56" i="14"/>
  <c r="O56" i="14"/>
  <c r="P56" i="14"/>
  <c r="N26" i="14"/>
  <c r="J13" i="14"/>
  <c r="H24" i="14"/>
  <c r="H22" i="14"/>
  <c r="P22" i="14"/>
  <c r="N25" i="14"/>
  <c r="P25" i="14" s="1"/>
  <c r="P22" i="12"/>
  <c r="N25" i="12"/>
  <c r="P25" i="12" s="1"/>
  <c r="N26" i="12" s="1"/>
  <c r="N52" i="12"/>
  <c r="E18" i="5" l="1"/>
  <c r="E12" i="5"/>
  <c r="J13" i="12"/>
  <c r="J14" i="15"/>
  <c r="G24" i="5"/>
  <c r="G31" i="5"/>
  <c r="E42" i="5"/>
  <c r="E50" i="5" s="1"/>
  <c r="G22" i="5"/>
  <c r="G23" i="5"/>
  <c r="F62" i="15"/>
  <c r="N55" i="15"/>
  <c r="O55" i="15"/>
  <c r="G51" i="15"/>
  <c r="O51" i="15"/>
  <c r="G52" i="14"/>
  <c r="H52" i="14" s="1"/>
  <c r="N52" i="14"/>
  <c r="O52" i="14" s="1"/>
  <c r="G48" i="14"/>
  <c r="P32" i="14"/>
  <c r="P31" i="14"/>
  <c r="P30" i="14"/>
  <c r="H30" i="14"/>
  <c r="H33" i="14" s="1"/>
  <c r="H31" i="14"/>
  <c r="H32" i="14"/>
  <c r="G38" i="14"/>
  <c r="O38" i="14"/>
  <c r="O39" i="14" s="1"/>
  <c r="O37" i="14"/>
  <c r="O48" i="14"/>
  <c r="G37" i="14"/>
  <c r="G39" i="14" s="1"/>
  <c r="G52" i="12"/>
  <c r="H52" i="12" s="1"/>
  <c r="O48" i="12"/>
  <c r="G48" i="12"/>
  <c r="P32" i="12"/>
  <c r="P30" i="12"/>
  <c r="P31" i="12"/>
  <c r="O37" i="12"/>
  <c r="O38" i="12"/>
  <c r="G38" i="12"/>
  <c r="G37" i="12"/>
  <c r="P33" i="14" l="1"/>
  <c r="P56" i="12"/>
  <c r="G39" i="12"/>
  <c r="O39" i="12"/>
  <c r="F56" i="12"/>
  <c r="P33" i="12"/>
  <c r="F50" i="5"/>
  <c r="G50" i="5" s="1"/>
  <c r="N62" i="15"/>
  <c r="N26" i="15"/>
  <c r="P26" i="15" s="1"/>
  <c r="H23" i="15"/>
  <c r="H25" i="15" s="1"/>
  <c r="G28" i="5" l="1"/>
  <c r="P31" i="15"/>
  <c r="P32" i="15"/>
  <c r="P38" i="15"/>
  <c r="P40" i="15" s="1"/>
  <c r="P37" i="15"/>
  <c r="P33" i="15" l="1"/>
  <c r="H37" i="15"/>
  <c r="H38" i="15"/>
  <c r="H38" i="14"/>
  <c r="P38" i="14"/>
  <c r="P38" i="12"/>
  <c r="H38" i="12"/>
  <c r="H40" i="15" l="1"/>
  <c r="H32" i="15"/>
  <c r="H31" i="15"/>
  <c r="F33" i="15" s="1"/>
  <c r="G62" i="15" s="1"/>
  <c r="H62" i="15" s="1"/>
  <c r="H30" i="12"/>
  <c r="H31" i="12"/>
  <c r="H32" i="12"/>
  <c r="H33" i="12" l="1"/>
  <c r="H56" i="12" s="1"/>
</calcChain>
</file>

<file path=xl/sharedStrings.xml><?xml version="1.0" encoding="utf-8"?>
<sst xmlns="http://schemas.openxmlformats.org/spreadsheetml/2006/main" count="515" uniqueCount="173">
  <si>
    <t>Vanvey çekimi</t>
  </si>
  <si>
    <t>YAPILAN İŞLEM</t>
  </si>
  <si>
    <t>DEKARA MALİYETİ(TL)</t>
  </si>
  <si>
    <t>Ağır tapan çekimi</t>
  </si>
  <si>
    <t>Tohum ekimi</t>
  </si>
  <si>
    <t>Merdane çekimi</t>
  </si>
  <si>
    <t>TOPRAK HAZIRLAMA VE EKİM MALİYETLERİ(1 DEKAR ALAN İÇİN)</t>
  </si>
  <si>
    <t>1 DEKARA KULANILAN MİKTAR(kğ)</t>
  </si>
  <si>
    <t>BİRİM FİYATI(TL)</t>
  </si>
  <si>
    <t>Gübre maliyeti(Granül sülfat gübresi baz alınmıştır)</t>
  </si>
  <si>
    <t>Tohum maliyeti(Bezelye)</t>
  </si>
  <si>
    <t>Tohum maliyeti(Tritikale)</t>
  </si>
  <si>
    <t>TUTAR</t>
  </si>
  <si>
    <t>T  O  P  L  A  M</t>
  </si>
  <si>
    <t>TOHUM VE GÜBRE MALİYETİ MACAR FİĞ İÇİN HESAPLANAN (1 DEKAR ALAN İÇİN)</t>
  </si>
  <si>
    <t>Tohum maliyeti(Macar Fiğ)</t>
  </si>
  <si>
    <t>TEK YILLIK YEM BİTKİLERİ MALİYET HESABI(FİĞ,BEZELYE)</t>
  </si>
  <si>
    <t>YEM BİTKİSİ ÜRETİMİ DESTEĞİ</t>
  </si>
  <si>
    <t>TUTARI TL/da-yıl</t>
  </si>
  <si>
    <t>Tek yıllık yem bitkisi desteği(Fiğ-Bezelye)</t>
  </si>
  <si>
    <t>Gübre desteği</t>
  </si>
  <si>
    <t>Mazot desteği</t>
  </si>
  <si>
    <t>ÜRÜN ÇEŞİDİ</t>
  </si>
  <si>
    <t>ÇOK YILLIK YEM BİTKİLERİ MALİYET HESABI(YONCA)</t>
  </si>
  <si>
    <t>Derin patlatma</t>
  </si>
  <si>
    <t>Tohum maliyeti(Yonca)</t>
  </si>
  <si>
    <t>Gübre maliyeti(DAP)</t>
  </si>
  <si>
    <t>Tohum maliyeti(Mısır )</t>
  </si>
  <si>
    <t>1 torba 50.000 adet 5 dekar arazi ekiyor</t>
  </si>
  <si>
    <t>SİLAJLIK MISIR</t>
  </si>
  <si>
    <t>Çok yıllık yem bitkisi desteği(Yonca)</t>
  </si>
  <si>
    <t>Tek yıllık yem bitkisi desteği(Silajlık mısır)</t>
  </si>
  <si>
    <t>TOHUM VE GÜBRE MALİYETİ YONCA İÇİN HESAPLANAN (1 DEKAR ALAN İÇİN)</t>
  </si>
  <si>
    <t>TEK YILLIK YEM BİTKİLERİ  SİLAJLIK MISIR MALİYET HESABI(S.MISIR)</t>
  </si>
  <si>
    <t>TOHUM VE GÜBRE MALİYETİ SİLAJLIK MISIR İÇİN HESAPLANAN (1 DEKAR ALAN İÇİN)</t>
  </si>
  <si>
    <t>2019 YILI TARIMSAL DESTEKLEMELERDEN ALINACAK TUTARLAR</t>
  </si>
  <si>
    <t>TOPLAM KAZANÇ</t>
  </si>
  <si>
    <t>DEKARA KURU OT VERİMİ(kg)</t>
  </si>
  <si>
    <t>SATIŞ FİYATI(TL)</t>
  </si>
  <si>
    <t>DEKARA YAŞ OT VERİMİ(kg)</t>
  </si>
  <si>
    <t>DEKAR BAŞI KAZANÇ</t>
  </si>
  <si>
    <t>YONCACA KURU OT VERİMİ 500 kğ/da</t>
  </si>
  <si>
    <t>YONCACA YAŞ OT VERİMİ 1500 kğ/da VE YILLIK 5 BİÇİM OLARAK  HESAPLANMIŞTIR.</t>
  </si>
  <si>
    <t>DEKARA  SİLAJ VERİMİ(kg)</t>
  </si>
  <si>
    <t>DEKAR BAŞI KALAN GELİR</t>
  </si>
  <si>
    <t>SULAMA VE  GÜBRELEME MALİYETİ BEZELYE İÇİN HESAPLANAN (1 DEKAR ALAN İÇİN)</t>
  </si>
  <si>
    <t>Gübreleme (Yüz gübresi))</t>
  </si>
  <si>
    <t>Sulama maliyeti</t>
  </si>
  <si>
    <t>%21 Granül Amonyuk Sülfat gübresi baz alınmıştır</t>
  </si>
  <si>
    <t>Sulama mande 7 kır barajı fiyatları baz alınmış olup ortama 50 TL/da olup istenildiği kadar su verielbilmektedir.</t>
  </si>
  <si>
    <t>Sulama işçiliği</t>
  </si>
  <si>
    <t>1 Dekar</t>
  </si>
  <si>
    <t>5 biçime göre sulama  ve  işçilik hesaplanmıştır.</t>
  </si>
  <si>
    <t>YONCA  FİYATLARI BAZ ALINIRKEN  BİÇİM VE SİLAJLA İLGİLİ HER TÜRLÜ İŞÇİLİK MALİYETİ SATIN ALAN YERE AİT OLARAK HESAPLAMASI YAPILMIŞTIR.</t>
  </si>
  <si>
    <t>1 işçi 1 günde ortalama 30 da sulama yaparsa (işçi sulama ücreti250 TL/da  olarak alınmıştır).</t>
  </si>
  <si>
    <t>1 Dekar(4 sulamaya  göre hesaplama yapılmıştır)</t>
  </si>
  <si>
    <t>Gübreleme(çapalama ve büğaz doldurmada verielecek)</t>
  </si>
  <si>
    <t>Kaynak:Üretici Ali OSMAN ÖNLER</t>
  </si>
  <si>
    <t>Yenice Köyü/MERZİFON/AMASYA</t>
  </si>
  <si>
    <t>Gübrelemede  %46 lık üre gübresi hesaplanmıştır.</t>
  </si>
  <si>
    <t>Ot biçme</t>
  </si>
  <si>
    <t>Ot toplama</t>
  </si>
  <si>
    <t>ÜRETİCİ SATIŞI VE İŞÇİLİĞİNDEKİ MALİYET HESAPLAMASI</t>
  </si>
  <si>
    <t>TOHUM, EKİM,GÜBRELEME,  SULAMA VE BALYALAMA GİDERLERİ</t>
  </si>
  <si>
    <t>Biçme 17 TL/kğ(7500 kğ/da 'a göre)</t>
  </si>
  <si>
    <t>Nakliye  18 TL/kğ (7500 kğ/da' göre)</t>
  </si>
  <si>
    <t>SLAJ BİÇME VE NAKLİYE  MALİYETİ</t>
  </si>
  <si>
    <t>SİLAJLIK MISIR YILLIK KAZANÇ TABLOSU(ÜRETİCİ TARAFINDAN İŞÇİLİK YAPILDIĞINDA VE ÜRETİCİ TARAFINDAN SATIŞ YAPILDIĞINDA)</t>
  </si>
  <si>
    <t>01.09.2019/01.12.2019 TARİHLİ FİYATLARA GÖRE HAZIRLANMIŞTIR.</t>
  </si>
  <si>
    <t>YEM BİTKİSİ MAALİYET HESABI PROGRAMI</t>
  </si>
  <si>
    <t>Yapmak istediğiniz hesap türünü seçiniz.</t>
  </si>
  <si>
    <t>AMASYA DAMIZLIK 
SIĞIR YETİŞTİRİCİLERİ BİRLİĞİ</t>
  </si>
  <si>
    <t>170 TL</t>
  </si>
  <si>
    <t>165 TL</t>
  </si>
  <si>
    <t>40 TL</t>
  </si>
  <si>
    <t>2,5 TL</t>
  </si>
  <si>
    <t>16 TL</t>
  </si>
  <si>
    <t>8 TL</t>
  </si>
  <si>
    <t>17 TL</t>
  </si>
  <si>
    <t>30 TL</t>
  </si>
  <si>
    <t>22 TL</t>
  </si>
  <si>
    <t>25 TL</t>
  </si>
  <si>
    <t>260 TL</t>
  </si>
  <si>
    <t>35 TL</t>
  </si>
  <si>
    <t>140 TL</t>
  </si>
  <si>
    <t>200 TL</t>
  </si>
  <si>
    <t>15 TL</t>
  </si>
  <si>
    <t>3 TL</t>
  </si>
  <si>
    <t>115 TL</t>
  </si>
  <si>
    <t>187 TL</t>
  </si>
  <si>
    <t>180 TL</t>
  </si>
  <si>
    <t>45 TL</t>
  </si>
  <si>
    <t>18 TL</t>
  </si>
  <si>
    <t>10 TL</t>
  </si>
  <si>
    <t>20 TL</t>
  </si>
  <si>
    <t>33 TL</t>
  </si>
  <si>
    <t>28 TL</t>
  </si>
  <si>
    <t>300 TL</t>
  </si>
  <si>
    <t>155 TL</t>
  </si>
  <si>
    <t>190 TL</t>
  </si>
  <si>
    <t>220 TL</t>
  </si>
  <si>
    <t>125 TL</t>
  </si>
  <si>
    <t>Günlük   Kira Bedeli</t>
  </si>
  <si>
    <t>Günlük Kira Bedeli</t>
  </si>
  <si>
    <t>Dönüm Kira Bedeli</t>
  </si>
  <si>
    <t>Dönüm Hizmet Bedeli</t>
  </si>
  <si>
    <t>Saat Hizmet Bedeli</t>
  </si>
  <si>
    <t>Tane Hizmet Bedeli</t>
  </si>
  <si>
    <t>Km Bedeli</t>
  </si>
  <si>
    <t>Ton Bedeli</t>
  </si>
  <si>
    <t>VİDANJÖR</t>
  </si>
  <si>
    <t>KATI KEMRE</t>
  </si>
  <si>
    <t>REMORK</t>
  </si>
  <si>
    <t>SLAJ BİÇME</t>
  </si>
  <si>
    <t>MERDANE</t>
  </si>
  <si>
    <t>OT BİÇME</t>
  </si>
  <si>
    <t>OT TOPLAMA</t>
  </si>
  <si>
    <t>OT DAĞITMA</t>
  </si>
  <si>
    <t>ANIZA EKİM</t>
  </si>
  <si>
    <t>DİP KAZAN</t>
  </si>
  <si>
    <t>VANVEY</t>
  </si>
  <si>
    <t>APOLLO</t>
  </si>
  <si>
    <t>LAZERLİ TESVİYE</t>
  </si>
  <si>
    <t>SKREYPER</t>
  </si>
  <si>
    <t>SİLİNDİR BALYA</t>
  </si>
  <si>
    <t>BALYA STREÇ</t>
  </si>
  <si>
    <t>TRAKTÖR</t>
  </si>
  <si>
    <t>JCB YÜKLEYİCİ</t>
  </si>
  <si>
    <t>ASİSTAN KEPÇE</t>
  </si>
  <si>
    <t>YÜKLÜ NAKLİYE BEDELİ</t>
  </si>
  <si>
    <t>PRİZMATİK BALYA</t>
  </si>
  <si>
    <t>Üye Fiyatı</t>
  </si>
  <si>
    <t>Verilen Hizmet Türü</t>
  </si>
  <si>
    <t>Ekipan Adı</t>
  </si>
  <si>
    <t>Üye Dışı Fiyatı</t>
  </si>
  <si>
    <t>1 biçime göre sulama  ve  işçilik hesaplanmıştır.</t>
  </si>
  <si>
    <t>ORTAK TARIM MAKİNE PARKI FİYAT LİSTESİ</t>
  </si>
  <si>
    <t>OT BİÇME TOPLAMA BALYALAMA MALİYETİ</t>
  </si>
  <si>
    <t>DESTEK - İLETİŞİM</t>
  </si>
  <si>
    <t>adsyb@amasyadsyb.org</t>
  </si>
  <si>
    <t>Buğdaylı Mah.Zübeyde Hanım Cad.No:1 MERZİFON</t>
  </si>
  <si>
    <t>0 358 513 42 82 - 0 358 514 09 49</t>
  </si>
  <si>
    <t>www.amasyadsyb.org</t>
  </si>
  <si>
    <t>K U R U   O T   H E S A B I</t>
  </si>
  <si>
    <t>Y A Ş  O T   H E S A B I</t>
  </si>
  <si>
    <t>MACAR FİĞİ  (KURU OT)</t>
  </si>
  <si>
    <t>Sulama İşçiliği</t>
  </si>
  <si>
    <t>1 Dekar(5 biçime göre hesaplama yapılmıştır.)</t>
  </si>
  <si>
    <t>SULAMA VE  GÜBRELEME MALİYETİ YONCA İÇİN HESAPLANAN (1 DEKAR ALAN İÇİN)</t>
  </si>
  <si>
    <t>YONCA (KURU OT)</t>
  </si>
  <si>
    <t>YONCA   (YAŞ OT)</t>
  </si>
  <si>
    <t>TOHUM VE GÜBRE MALİYETİ BEZELYE İÇİN HESAPLANAN (1 DEKAR ALAN İÇİN)</t>
  </si>
  <si>
    <t>Balya yapımı(kuru otta balyalamada kğ mı 0,115 TL olursa 1000 kğ)</t>
  </si>
  <si>
    <t>MACAR FİĞİ  (YAŞ OT)</t>
  </si>
  <si>
    <t>1 DEKARA KULANILAN MİKTAR</t>
  </si>
  <si>
    <t>Kış yağışlarının yeterli olduğunu düşünüyorsanız sulama maliyetini "0" (sıfır) giriniz.</t>
  </si>
  <si>
    <t>Yeşil ot paketleme  80 TL/Adet( 3000 kğ'a göre 3 balya hesabından)</t>
  </si>
  <si>
    <t>BEZELYE YILLIK KAZANÇ TABLOSU(ÜRÜN SATIŞ GELİRİ)</t>
  </si>
  <si>
    <t xml:space="preserve">DEKAR BAŞI KAZANÇ(TARS.DEST DAHİL) + DESTEK </t>
  </si>
  <si>
    <t>BEZELYE  (KURU OT)</t>
  </si>
  <si>
    <t>MACAR FİĞİ  YILLIK KAZANÇ TABLOSU(ÜRÜN SATIŞ GELİRİ)</t>
  </si>
  <si>
    <t>YONCA  YILLIK KAZANÇ TABLOSU(ÜRÜN SATIŞ GELİRİ)</t>
  </si>
  <si>
    <t>Balya Sayısı</t>
  </si>
  <si>
    <t xml:space="preserve">Streç </t>
  </si>
  <si>
    <t>Ağırlık (KG)</t>
  </si>
  <si>
    <t>Hizmet Bedeli</t>
  </si>
  <si>
    <t>Balya yapımı(kuru otta balyalamada kğ mı 0,115 TL olursa 650 kg)</t>
  </si>
  <si>
    <t>Yeşil ot paketleme  80 TL/Adet( 2000 kğ'a göre 2 balya hesabından)</t>
  </si>
  <si>
    <t>Balya yapımı(kuru otta balyalamada kğ mı 0,115 TL olursa 2000 kg)</t>
  </si>
  <si>
    <t>Yeşil ot paketleme  80 TL/Adet( 7500 kğ'a göre 2 balya hesabından)</t>
  </si>
  <si>
    <t>BEZELYE  (YAŞ OT)</t>
  </si>
  <si>
    <t>Balya yapımı(kğ mı 0,115 TL olursa 1000 kğ)</t>
  </si>
  <si>
    <t>Balya yapımı(kğ mı 0,115 TL olursa 650 kğ)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</si>
</sst>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₺&quot;#,##0.00;\-&quot;₺&quot;#,##0.00"/>
    <numFmt numFmtId="164" formatCode="#,##0.00\ &quot;₺&quot;"/>
    <numFmt numFmtId="165" formatCode="&quot;₺&quot;#,##0.00"/>
    <numFmt numFmtId="166" formatCode="#,##0.0"/>
  </numFmts>
  <fonts count="58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5" tint="-0.249977111117893"/>
      <name val="Calibri"/>
      <family val="2"/>
      <charset val="162"/>
      <scheme val="minor"/>
    </font>
    <font>
      <b/>
      <sz val="12"/>
      <color theme="5" tint="-0.499984740745262"/>
      <name val="Calibri"/>
      <family val="2"/>
      <charset val="162"/>
      <scheme val="minor"/>
    </font>
    <font>
      <b/>
      <sz val="12"/>
      <color theme="9" tint="-0.499984740745262"/>
      <name val="Calibri"/>
      <family val="2"/>
      <charset val="162"/>
      <scheme val="minor"/>
    </font>
    <font>
      <b/>
      <sz val="12"/>
      <color theme="7" tint="-0.499984740745262"/>
      <name val="Calibri"/>
      <family val="2"/>
      <charset val="162"/>
      <scheme val="minor"/>
    </font>
    <font>
      <b/>
      <sz val="12"/>
      <color theme="4" tint="-0.499984740745262"/>
      <name val="Calibri"/>
      <family val="2"/>
      <charset val="162"/>
      <scheme val="minor"/>
    </font>
    <font>
      <b/>
      <sz val="18"/>
      <color theme="1" tint="0.34998626667073579"/>
      <name val="Calibri"/>
      <family val="2"/>
      <charset val="162"/>
      <scheme val="minor"/>
    </font>
    <font>
      <sz val="11"/>
      <color theme="5" tint="-0.249977111117893"/>
      <name val="Calibri"/>
      <family val="2"/>
      <charset val="162"/>
      <scheme val="minor"/>
    </font>
    <font>
      <b/>
      <i/>
      <sz val="18"/>
      <color theme="5" tint="-0.249977111117893"/>
      <name val="Calibri"/>
      <family val="2"/>
      <charset val="162"/>
      <scheme val="minor"/>
    </font>
    <font>
      <sz val="11"/>
      <color theme="1" tint="0.34998626667073579"/>
      <name val="Calibri"/>
      <family val="2"/>
      <charset val="162"/>
      <scheme val="minor"/>
    </font>
    <font>
      <b/>
      <i/>
      <sz val="14"/>
      <color theme="5" tint="-0.249977111117893"/>
      <name val="Calibri"/>
      <family val="2"/>
      <charset val="162"/>
      <scheme val="minor"/>
    </font>
    <font>
      <sz val="11"/>
      <color theme="5" tint="-0.499984740745262"/>
      <name val="Calibri"/>
      <family val="2"/>
      <charset val="162"/>
      <scheme val="minor"/>
    </font>
    <font>
      <b/>
      <sz val="13"/>
      <color theme="0" tint="-4.9989318521683403E-2"/>
      <name val="Calibri"/>
      <family val="2"/>
      <charset val="162"/>
      <scheme val="minor"/>
    </font>
    <font>
      <b/>
      <i/>
      <sz val="12"/>
      <color theme="1" tint="0.249977111117893"/>
      <name val="Calibri"/>
      <family val="2"/>
      <charset val="162"/>
      <scheme val="minor"/>
    </font>
    <font>
      <b/>
      <i/>
      <sz val="11"/>
      <color theme="5" tint="-0.249977111117893"/>
      <name val="Calibri"/>
      <family val="2"/>
      <charset val="162"/>
      <scheme val="minor"/>
    </font>
    <font>
      <b/>
      <i/>
      <sz val="18"/>
      <color theme="9" tint="-0.499984740745262"/>
      <name val="Calibri"/>
      <family val="2"/>
      <charset val="162"/>
      <scheme val="minor"/>
    </font>
    <font>
      <b/>
      <i/>
      <sz val="14"/>
      <color theme="9" tint="-0.499984740745262"/>
      <name val="Calibri"/>
      <family val="2"/>
      <charset val="162"/>
      <scheme val="minor"/>
    </font>
    <font>
      <b/>
      <i/>
      <sz val="13"/>
      <color theme="9" tint="-0.499984740745262"/>
      <name val="Calibri"/>
      <family val="2"/>
      <charset val="162"/>
      <scheme val="minor"/>
    </font>
    <font>
      <b/>
      <i/>
      <sz val="12"/>
      <color theme="9" tint="-0.499984740745262"/>
      <name val="Calibri"/>
      <family val="2"/>
      <charset val="162"/>
      <scheme val="minor"/>
    </font>
    <font>
      <sz val="11"/>
      <color theme="1" tint="0.499984740745262"/>
      <name val="Calibri"/>
      <family val="2"/>
      <charset val="162"/>
      <scheme val="minor"/>
    </font>
    <font>
      <b/>
      <i/>
      <sz val="11"/>
      <color theme="1" tint="0.499984740745262"/>
      <name val="Calibri"/>
      <family val="2"/>
      <charset val="162"/>
      <scheme val="minor"/>
    </font>
    <font>
      <b/>
      <i/>
      <sz val="18"/>
      <color theme="7" tint="-0.499984740745262"/>
      <name val="Calibri"/>
      <family val="2"/>
      <charset val="162"/>
      <scheme val="minor"/>
    </font>
    <font>
      <b/>
      <i/>
      <sz val="14"/>
      <color theme="7" tint="-0.499984740745262"/>
      <name val="Calibri"/>
      <family val="2"/>
      <charset val="162"/>
      <scheme val="minor"/>
    </font>
    <font>
      <i/>
      <sz val="12"/>
      <color theme="5" tint="-0.499984740745262"/>
      <name val="Calibri"/>
      <family val="2"/>
      <charset val="162"/>
      <scheme val="minor"/>
    </font>
    <font>
      <b/>
      <i/>
      <sz val="13"/>
      <color theme="7" tint="-0.499984740745262"/>
      <name val="Calibri"/>
      <family val="2"/>
      <charset val="162"/>
      <scheme val="minor"/>
    </font>
    <font>
      <b/>
      <i/>
      <sz val="12"/>
      <color theme="7" tint="-0.499984740745262"/>
      <name val="Calibri"/>
      <family val="2"/>
      <charset val="162"/>
      <scheme val="minor"/>
    </font>
    <font>
      <i/>
      <sz val="11"/>
      <color theme="7" tint="-0.499984740745262"/>
      <name val="Calibri"/>
      <family val="2"/>
      <charset val="162"/>
      <scheme val="minor"/>
    </font>
    <font>
      <b/>
      <i/>
      <sz val="18"/>
      <color theme="8" tint="-0.499984740745262"/>
      <name val="Calibri"/>
      <family val="2"/>
      <charset val="162"/>
      <scheme val="minor"/>
    </font>
    <font>
      <b/>
      <i/>
      <sz val="14"/>
      <color theme="8" tint="-0.499984740745262"/>
      <name val="Calibri"/>
      <family val="2"/>
      <charset val="162"/>
      <scheme val="minor"/>
    </font>
    <font>
      <b/>
      <sz val="12"/>
      <color theme="8" tint="-0.499984740745262"/>
      <name val="Calibri"/>
      <family val="2"/>
      <charset val="162"/>
      <scheme val="minor"/>
    </font>
    <font>
      <b/>
      <i/>
      <sz val="13"/>
      <color theme="8" tint="-0.499984740745262"/>
      <name val="Calibri"/>
      <family val="2"/>
      <charset val="162"/>
      <scheme val="minor"/>
    </font>
    <font>
      <b/>
      <i/>
      <sz val="12"/>
      <color theme="8" tint="-0.499984740745262"/>
      <name val="Calibri"/>
      <family val="2"/>
      <charset val="162"/>
      <scheme val="minor"/>
    </font>
    <font>
      <i/>
      <sz val="12"/>
      <color theme="5" tint="-0.249977111117893"/>
      <name val="Calibri"/>
      <family val="2"/>
      <charset val="162"/>
      <scheme val="minor"/>
    </font>
    <font>
      <sz val="12"/>
      <color theme="5" tint="-0.249977111117893"/>
      <name val="Calibri"/>
      <family val="2"/>
      <charset val="162"/>
      <scheme val="minor"/>
    </font>
    <font>
      <sz val="14"/>
      <color theme="5" tint="-0.249977111117893"/>
      <name val="Calibri"/>
      <family val="2"/>
      <charset val="162"/>
      <scheme val="minor"/>
    </font>
    <font>
      <b/>
      <i/>
      <sz val="11"/>
      <color theme="8" tint="-0.499984740745262"/>
      <name val="Calibri"/>
      <family val="2"/>
      <charset val="162"/>
      <scheme val="minor"/>
    </font>
    <font>
      <b/>
      <sz val="18"/>
      <color theme="1" tint="0.499984740745262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03C18"/>
      <name val="Calibri"/>
      <family val="2"/>
      <charset val="162"/>
      <scheme val="minor"/>
    </font>
    <font>
      <b/>
      <sz val="12"/>
      <color theme="1" tint="0.249977111117893"/>
      <name val="Calibri"/>
      <family val="2"/>
      <charset val="162"/>
      <scheme val="minor"/>
    </font>
    <font>
      <b/>
      <sz val="11"/>
      <color theme="5" tint="-0.249977111117893"/>
      <name val="Calibri"/>
      <family val="2"/>
      <charset val="162"/>
      <scheme val="minor"/>
    </font>
    <font>
      <b/>
      <i/>
      <sz val="18"/>
      <color theme="6" tint="-0.499984740745262"/>
      <name val="Calibri"/>
      <family val="2"/>
      <charset val="162"/>
      <scheme val="minor"/>
    </font>
    <font>
      <b/>
      <i/>
      <sz val="18"/>
      <color rgb="FF303C18"/>
      <name val="Calibri"/>
      <family val="2"/>
      <charset val="162"/>
      <scheme val="minor"/>
    </font>
    <font>
      <b/>
      <sz val="14"/>
      <color theme="1" tint="0.499984740745262"/>
      <name val="Calibri"/>
      <family val="2"/>
      <charset val="162"/>
      <scheme val="minor"/>
    </font>
    <font>
      <b/>
      <i/>
      <sz val="13"/>
      <color theme="5" tint="-0.249977111117893"/>
      <name val="Calibri"/>
      <family val="2"/>
      <charset val="162"/>
      <scheme val="minor"/>
    </font>
    <font>
      <b/>
      <i/>
      <sz val="12"/>
      <color theme="5" tint="-0.249977111117893"/>
      <name val="Calibri"/>
      <family val="2"/>
      <charset val="162"/>
      <scheme val="minor"/>
    </font>
    <font>
      <b/>
      <i/>
      <sz val="16"/>
      <color theme="5" tint="-0.249977111117893"/>
      <name val="Calibri"/>
      <family val="2"/>
      <charset val="162"/>
      <scheme val="minor"/>
    </font>
    <font>
      <sz val="12"/>
      <color theme="1" tint="0.34998626667073579"/>
      <name val="Calibri"/>
      <family val="2"/>
      <charset val="162"/>
      <scheme val="minor"/>
    </font>
    <font>
      <b/>
      <i/>
      <sz val="11"/>
      <color theme="7" tint="-0.499984740745262"/>
      <name val="Calibri"/>
      <family val="2"/>
      <charset val="162"/>
      <scheme val="minor"/>
    </font>
    <font>
      <sz val="11"/>
      <color theme="7" tint="-0.499984740745262"/>
      <name val="Calibri"/>
      <family val="2"/>
      <charset val="162"/>
      <scheme val="minor"/>
    </font>
    <font>
      <b/>
      <i/>
      <sz val="16"/>
      <color theme="7" tint="-0.499984740745262"/>
      <name val="Calibri"/>
      <family val="2"/>
      <charset val="162"/>
      <scheme val="minor"/>
    </font>
    <font>
      <sz val="14"/>
      <color theme="0" tint="-4.9989318521683403E-2"/>
      <name val="Calibri"/>
      <family val="2"/>
      <charset val="16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CAF47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theme="5" tint="-0.249977111117893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/>
      <right style="thin">
        <color theme="7" tint="-0.499984740745262"/>
      </right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303C18"/>
      </left>
      <right/>
      <top style="thin">
        <color rgb="FF303C18"/>
      </top>
      <bottom/>
      <diagonal/>
    </border>
    <border>
      <left/>
      <right/>
      <top style="thin">
        <color rgb="FF303C18"/>
      </top>
      <bottom/>
      <diagonal/>
    </border>
    <border>
      <left/>
      <right style="thin">
        <color rgb="FF303C18"/>
      </right>
      <top style="thin">
        <color rgb="FF303C18"/>
      </top>
      <bottom/>
      <diagonal/>
    </border>
    <border>
      <left style="thin">
        <color rgb="FF303C18"/>
      </left>
      <right/>
      <top/>
      <bottom/>
      <diagonal/>
    </border>
    <border>
      <left/>
      <right style="thin">
        <color rgb="FF303C18"/>
      </right>
      <top/>
      <bottom/>
      <diagonal/>
    </border>
    <border>
      <left style="thin">
        <color rgb="FF303C18"/>
      </left>
      <right/>
      <top/>
      <bottom style="thin">
        <color rgb="FF303C18"/>
      </bottom>
      <diagonal/>
    </border>
    <border>
      <left/>
      <right/>
      <top/>
      <bottom style="thin">
        <color rgb="FF303C18"/>
      </bottom>
      <diagonal/>
    </border>
    <border>
      <left/>
      <right style="thin">
        <color rgb="FF303C18"/>
      </right>
      <top/>
      <bottom style="thin">
        <color rgb="FF303C18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0" borderId="0" xfId="0" applyBorder="1"/>
    <xf numFmtId="0" fontId="1" fillId="0" borderId="0" xfId="0" applyFont="1"/>
    <xf numFmtId="0" fontId="5" fillId="0" borderId="0" xfId="0" applyFont="1"/>
    <xf numFmtId="0" fontId="0" fillId="0" borderId="0" xfId="0" applyFill="1" applyBorder="1"/>
    <xf numFmtId="0" fontId="0" fillId="0" borderId="0" xfId="0" applyFill="1"/>
    <xf numFmtId="0" fontId="1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6" borderId="0" xfId="0" applyFont="1" applyFill="1" applyBorder="1"/>
    <xf numFmtId="0" fontId="12" fillId="0" borderId="0" xfId="0" applyFont="1" applyFill="1" applyBorder="1"/>
    <xf numFmtId="164" fontId="0" fillId="0" borderId="0" xfId="0" applyNumberFormat="1" applyFill="1" applyBorder="1"/>
    <xf numFmtId="164" fontId="2" fillId="0" borderId="0" xfId="0" applyNumberFormat="1" applyFont="1" applyFill="1" applyBorder="1"/>
    <xf numFmtId="0" fontId="14" fillId="0" borderId="5" xfId="0" applyFont="1" applyFill="1" applyBorder="1" applyAlignment="1">
      <alignment vertical="center" wrapText="1"/>
    </xf>
    <xf numFmtId="164" fontId="0" fillId="0" borderId="0" xfId="0" applyNumberForma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164" fontId="0" fillId="3" borderId="2" xfId="0" applyNumberForma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2" fillId="5" borderId="2" xfId="0" applyFont="1" applyFill="1" applyBorder="1" applyAlignment="1">
      <alignment horizontal="center" vertical="center" wrapText="1"/>
    </xf>
    <xf numFmtId="164" fontId="24" fillId="3" borderId="2" xfId="0" applyNumberFormat="1" applyFont="1" applyFill="1" applyBorder="1" applyAlignment="1">
      <alignment vertical="center"/>
    </xf>
    <xf numFmtId="0" fontId="3" fillId="0" borderId="0" xfId="0" applyFont="1" applyFill="1"/>
    <xf numFmtId="0" fontId="29" fillId="4" borderId="2" xfId="0" applyFont="1" applyFill="1" applyBorder="1" applyAlignment="1">
      <alignment horizontal="center" vertical="center" wrapText="1"/>
    </xf>
    <xf numFmtId="0" fontId="37" fillId="6" borderId="0" xfId="0" applyFont="1" applyFill="1" applyBorder="1"/>
    <xf numFmtId="0" fontId="38" fillId="6" borderId="0" xfId="0" applyFont="1" applyFill="1" applyBorder="1"/>
    <xf numFmtId="164" fontId="39" fillId="6" borderId="0" xfId="0" applyNumberFormat="1" applyFont="1" applyFill="1" applyBorder="1"/>
    <xf numFmtId="164" fontId="37" fillId="6" borderId="0" xfId="0" applyNumberFormat="1" applyFont="1" applyFill="1" applyBorder="1"/>
    <xf numFmtId="0" fontId="40" fillId="11" borderId="0" xfId="0" applyFont="1" applyFill="1"/>
    <xf numFmtId="0" fontId="14" fillId="0" borderId="3" xfId="0" applyFont="1" applyFill="1" applyBorder="1" applyAlignment="1">
      <alignment vertical="center" wrapText="1"/>
    </xf>
    <xf numFmtId="164" fontId="24" fillId="0" borderId="6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vertical="center" wrapText="1"/>
    </xf>
    <xf numFmtId="165" fontId="36" fillId="0" borderId="6" xfId="0" applyNumberFormat="1" applyFont="1" applyFill="1" applyBorder="1" applyAlignment="1">
      <alignment vertical="center"/>
    </xf>
    <xf numFmtId="0" fontId="33" fillId="11" borderId="2" xfId="0" applyFont="1" applyFill="1" applyBorder="1" applyAlignment="1">
      <alignment vertical="center"/>
    </xf>
    <xf numFmtId="164" fontId="34" fillId="11" borderId="2" xfId="0" applyNumberFormat="1" applyFont="1" applyFill="1" applyBorder="1" applyAlignment="1">
      <alignment vertical="center"/>
    </xf>
    <xf numFmtId="0" fontId="35" fillId="11" borderId="2" xfId="0" applyFont="1" applyFill="1" applyBorder="1" applyAlignment="1">
      <alignment horizontal="center" vertical="center" wrapText="1"/>
    </xf>
    <xf numFmtId="165" fontId="36" fillId="12" borderId="2" xfId="0" applyNumberFormat="1" applyFont="1" applyFill="1" applyBorder="1" applyAlignment="1">
      <alignment vertical="center"/>
    </xf>
    <xf numFmtId="0" fontId="14" fillId="3" borderId="1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vertical="center" wrapText="1"/>
    </xf>
    <xf numFmtId="0" fontId="24" fillId="3" borderId="2" xfId="0" applyNumberFormat="1" applyFont="1" applyFill="1" applyBorder="1" applyAlignment="1">
      <alignment vertical="center"/>
    </xf>
    <xf numFmtId="0" fontId="0" fillId="3" borderId="2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0" xfId="0" applyFont="1"/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14" borderId="2" xfId="0" applyFont="1" applyFill="1" applyBorder="1" applyAlignment="1">
      <alignment horizontal="center" vertical="center" wrapText="1"/>
    </xf>
    <xf numFmtId="0" fontId="44" fillId="15" borderId="2" xfId="0" applyFont="1" applyFill="1" applyBorder="1" applyAlignment="1">
      <alignment horizontal="center" vertical="center" wrapText="1"/>
    </xf>
    <xf numFmtId="0" fontId="45" fillId="13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164" fontId="0" fillId="0" borderId="2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18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164" fontId="7" fillId="0" borderId="2" xfId="0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vertical="center"/>
    </xf>
    <xf numFmtId="7" fontId="14" fillId="0" borderId="2" xfId="0" applyNumberFormat="1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vertical="center" wrapText="1"/>
    </xf>
    <xf numFmtId="164" fontId="15" fillId="0" borderId="2" xfId="0" applyNumberFormat="1" applyFont="1" applyFill="1" applyBorder="1" applyAlignment="1">
      <alignment vertical="center"/>
    </xf>
    <xf numFmtId="0" fontId="19" fillId="0" borderId="0" xfId="0" applyFont="1" applyFill="1"/>
    <xf numFmtId="0" fontId="5" fillId="0" borderId="0" xfId="0" applyFont="1" applyFill="1"/>
    <xf numFmtId="0" fontId="49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vertical="center"/>
    </xf>
    <xf numFmtId="0" fontId="24" fillId="0" borderId="2" xfId="0" applyNumberFormat="1" applyFont="1" applyFill="1" applyBorder="1" applyAlignment="1">
      <alignment vertical="center"/>
    </xf>
    <xf numFmtId="0" fontId="33" fillId="0" borderId="2" xfId="0" applyFont="1" applyFill="1" applyBorder="1" applyAlignment="1">
      <alignment vertical="center"/>
    </xf>
    <xf numFmtId="164" fontId="34" fillId="0" borderId="2" xfId="0" applyNumberFormat="1" applyFont="1" applyFill="1" applyBorder="1" applyAlignment="1">
      <alignment vertical="center"/>
    </xf>
    <xf numFmtId="0" fontId="37" fillId="0" borderId="0" xfId="0" applyFont="1" applyFill="1" applyBorder="1"/>
    <xf numFmtId="0" fontId="38" fillId="0" borderId="0" xfId="0" applyFont="1" applyFill="1" applyBorder="1"/>
    <xf numFmtId="164" fontId="39" fillId="0" borderId="0" xfId="0" applyNumberFormat="1" applyFont="1" applyFill="1" applyBorder="1"/>
    <xf numFmtId="164" fontId="37" fillId="0" borderId="0" xfId="0" applyNumberFormat="1" applyFont="1" applyFill="1" applyBorder="1"/>
    <xf numFmtId="0" fontId="35" fillId="0" borderId="2" xfId="0" applyFont="1" applyFill="1" applyBorder="1" applyAlignment="1">
      <alignment horizontal="center" vertical="center" wrapText="1"/>
    </xf>
    <xf numFmtId="165" fontId="36" fillId="0" borderId="2" xfId="0" applyNumberFormat="1" applyFont="1" applyFill="1" applyBorder="1" applyAlignment="1">
      <alignment vertical="center"/>
    </xf>
    <xf numFmtId="0" fontId="40" fillId="0" borderId="0" xfId="0" applyFont="1" applyFill="1"/>
    <xf numFmtId="0" fontId="1" fillId="0" borderId="0" xfId="0" applyFont="1" applyFill="1"/>
    <xf numFmtId="0" fontId="0" fillId="0" borderId="26" xfId="0" applyFill="1" applyBorder="1"/>
    <xf numFmtId="0" fontId="4" fillId="0" borderId="0" xfId="0" applyFont="1"/>
    <xf numFmtId="0" fontId="0" fillId="0" borderId="0" xfId="0" applyAlignment="1">
      <alignment wrapText="1"/>
    </xf>
    <xf numFmtId="0" fontId="17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0" fillId="0" borderId="33" xfId="0" applyNumberFormat="1" applyBorder="1" applyAlignment="1">
      <alignment vertical="center" wrapText="1"/>
    </xf>
    <xf numFmtId="164" fontId="8" fillId="0" borderId="15" xfId="0" applyNumberFormat="1" applyFont="1" applyBorder="1" applyAlignment="1">
      <alignment vertical="center" wrapText="1"/>
    </xf>
    <xf numFmtId="164" fontId="8" fillId="0" borderId="35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21" fillId="18" borderId="0" xfId="0" applyFont="1" applyFill="1" applyAlignment="1">
      <alignment vertical="center" wrapText="1"/>
    </xf>
    <xf numFmtId="164" fontId="8" fillId="18" borderId="0" xfId="0" applyNumberFormat="1" applyFont="1" applyFill="1" applyAlignment="1">
      <alignment vertical="center" wrapText="1"/>
    </xf>
    <xf numFmtId="0" fontId="0" fillId="18" borderId="0" xfId="0" applyFill="1" applyAlignment="1">
      <alignment wrapText="1"/>
    </xf>
    <xf numFmtId="0" fontId="17" fillId="18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18" borderId="0" xfId="0" applyFont="1" applyFill="1" applyAlignment="1">
      <alignment horizontal="center" vertical="center" wrapText="1"/>
    </xf>
    <xf numFmtId="164" fontId="0" fillId="18" borderId="0" xfId="0" applyNumberFormat="1" applyFill="1" applyAlignment="1">
      <alignment vertical="center" wrapText="1"/>
    </xf>
    <xf numFmtId="3" fontId="0" fillId="3" borderId="2" xfId="0" applyNumberFormat="1" applyFill="1" applyBorder="1" applyAlignment="1">
      <alignment vertical="center" wrapText="1"/>
    </xf>
    <xf numFmtId="164" fontId="0" fillId="3" borderId="2" xfId="0" applyNumberFormat="1" applyFill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164" fontId="8" fillId="5" borderId="2" xfId="0" applyNumberFormat="1" applyFont="1" applyFill="1" applyBorder="1" applyAlignment="1">
      <alignment vertical="center" wrapText="1"/>
    </xf>
    <xf numFmtId="0" fontId="21" fillId="5" borderId="2" xfId="0" applyFont="1" applyFill="1" applyBorder="1" applyAlignment="1">
      <alignment vertical="center" wrapText="1"/>
    </xf>
    <xf numFmtId="3" fontId="24" fillId="3" borderId="2" xfId="0" applyNumberFormat="1" applyFont="1" applyFill="1" applyBorder="1" applyAlignment="1">
      <alignment vertical="center" wrapText="1"/>
    </xf>
    <xf numFmtId="0" fontId="24" fillId="3" borderId="2" xfId="0" applyFont="1" applyFill="1" applyBorder="1" applyAlignment="1">
      <alignment vertical="center" wrapText="1"/>
    </xf>
    <xf numFmtId="0" fontId="0" fillId="0" borderId="0" xfId="0" applyAlignment="1">
      <alignment horizontal="left" vertical="top" wrapText="1"/>
    </xf>
    <xf numFmtId="164" fontId="24" fillId="0" borderId="0" xfId="0" applyNumberFormat="1" applyFont="1" applyAlignment="1">
      <alignment vertical="center" wrapText="1"/>
    </xf>
    <xf numFmtId="164" fontId="24" fillId="18" borderId="0" xfId="0" applyNumberFormat="1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18" borderId="0" xfId="0" applyFont="1" applyFill="1" applyAlignment="1">
      <alignment horizontal="center" vertical="center" wrapText="1"/>
    </xf>
    <xf numFmtId="4" fontId="24" fillId="3" borderId="2" xfId="0" applyNumberFormat="1" applyFont="1" applyFill="1" applyBorder="1" applyAlignment="1">
      <alignment vertical="center" wrapText="1"/>
    </xf>
    <xf numFmtId="164" fontId="24" fillId="3" borderId="2" xfId="0" applyNumberFormat="1" applyFont="1" applyFill="1" applyBorder="1" applyAlignment="1">
      <alignment vertical="center" wrapText="1"/>
    </xf>
    <xf numFmtId="165" fontId="23" fillId="0" borderId="0" xfId="0" applyNumberFormat="1" applyFont="1" applyAlignment="1">
      <alignment vertical="center" wrapText="1"/>
    </xf>
    <xf numFmtId="165" fontId="23" fillId="18" borderId="0" xfId="0" applyNumberFormat="1" applyFont="1" applyFill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4" fontId="0" fillId="3" borderId="2" xfId="0" applyNumberForma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Border="1" applyAlignment="1">
      <alignment vertical="center" wrapText="1"/>
    </xf>
    <xf numFmtId="165" fontId="23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164" fontId="0" fillId="0" borderId="2" xfId="0" applyNumberFormat="1" applyFill="1" applyBorder="1" applyAlignment="1">
      <alignment vertical="center" wrapText="1"/>
    </xf>
    <xf numFmtId="165" fontId="23" fillId="0" borderId="2" xfId="0" applyNumberFormat="1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64" fontId="6" fillId="6" borderId="2" xfId="0" applyNumberFormat="1" applyFont="1" applyFill="1" applyBorder="1" applyAlignment="1">
      <alignment vertical="center" wrapText="1"/>
    </xf>
    <xf numFmtId="0" fontId="50" fillId="6" borderId="2" xfId="0" applyFont="1" applyFill="1" applyBorder="1" applyAlignment="1">
      <alignment horizontal="center" vertical="center" wrapText="1"/>
    </xf>
    <xf numFmtId="165" fontId="50" fillId="6" borderId="2" xfId="0" applyNumberFormat="1" applyFont="1" applyFill="1" applyBorder="1" applyAlignment="1">
      <alignment horizontal="center" vertical="center" wrapText="1"/>
    </xf>
    <xf numFmtId="165" fontId="51" fillId="6" borderId="2" xfId="0" applyNumberFormat="1" applyFont="1" applyFill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18" fillId="0" borderId="3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31" fillId="10" borderId="0" xfId="0" applyFont="1" applyFill="1"/>
    <xf numFmtId="164" fontId="9" fillId="4" borderId="2" xfId="0" applyNumberFormat="1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165" fontId="30" fillId="10" borderId="2" xfId="0" applyNumberFormat="1" applyFont="1" applyFill="1" applyBorder="1" applyAlignment="1">
      <alignment vertical="center" wrapText="1"/>
    </xf>
    <xf numFmtId="165" fontId="29" fillId="10" borderId="2" xfId="0" applyNumberFormat="1" applyFont="1" applyFill="1" applyBorder="1" applyAlignment="1">
      <alignment horizontal="center" vertical="center" wrapText="1"/>
    </xf>
    <xf numFmtId="0" fontId="54" fillId="10" borderId="0" xfId="0" applyFont="1" applyFill="1"/>
    <xf numFmtId="164" fontId="55" fillId="10" borderId="0" xfId="0" applyNumberFormat="1" applyFont="1" applyFill="1" applyBorder="1" applyAlignment="1">
      <alignment vertical="center" wrapText="1"/>
    </xf>
    <xf numFmtId="0" fontId="55" fillId="10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14" fillId="3" borderId="2" xfId="0" applyFont="1" applyFill="1" applyBorder="1" applyAlignment="1">
      <alignment vertical="center" wrapText="1"/>
    </xf>
    <xf numFmtId="164" fontId="0" fillId="3" borderId="2" xfId="0" applyNumberForma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164" fontId="0" fillId="0" borderId="39" xfId="0" applyNumberFormat="1" applyBorder="1" applyAlignment="1">
      <alignment vertical="center" wrapText="1"/>
    </xf>
    <xf numFmtId="164" fontId="14" fillId="0" borderId="39" xfId="0" applyNumberFormat="1" applyFont="1" applyBorder="1" applyAlignment="1">
      <alignment vertical="center" wrapText="1"/>
    </xf>
    <xf numFmtId="165" fontId="30" fillId="10" borderId="16" xfId="0" applyNumberFormat="1" applyFont="1" applyFill="1" applyBorder="1" applyAlignment="1">
      <alignment vertical="center" wrapText="1"/>
    </xf>
    <xf numFmtId="0" fontId="22" fillId="0" borderId="39" xfId="0" applyFont="1" applyBorder="1" applyAlignment="1">
      <alignment horizontal="center" vertical="center" wrapText="1"/>
    </xf>
    <xf numFmtId="164" fontId="9" fillId="4" borderId="16" xfId="0" applyNumberFormat="1" applyFont="1" applyFill="1" applyBorder="1" applyAlignment="1">
      <alignment vertical="center" wrapText="1"/>
    </xf>
    <xf numFmtId="0" fontId="27" fillId="4" borderId="16" xfId="0" applyFont="1" applyFill="1" applyBorder="1" applyAlignment="1">
      <alignment vertical="center" wrapText="1"/>
    </xf>
    <xf numFmtId="0" fontId="0" fillId="0" borderId="39" xfId="0" applyBorder="1" applyAlignment="1">
      <alignment horizontal="left" vertical="top" wrapText="1"/>
    </xf>
    <xf numFmtId="0" fontId="28" fillId="6" borderId="0" xfId="0" applyFont="1" applyFill="1" applyBorder="1"/>
    <xf numFmtId="4" fontId="24" fillId="3" borderId="16" xfId="0" applyNumberFormat="1" applyFont="1" applyFill="1" applyBorder="1" applyAlignment="1">
      <alignment vertical="center" wrapText="1"/>
    </xf>
    <xf numFmtId="164" fontId="24" fillId="3" borderId="16" xfId="0" applyNumberFormat="1" applyFont="1" applyFill="1" applyBorder="1" applyAlignment="1">
      <alignment vertical="center" wrapText="1"/>
    </xf>
    <xf numFmtId="165" fontId="23" fillId="19" borderId="2" xfId="0" applyNumberFormat="1" applyFont="1" applyFill="1" applyBorder="1" applyAlignment="1">
      <alignment vertical="center" wrapText="1"/>
    </xf>
    <xf numFmtId="165" fontId="22" fillId="19" borderId="2" xfId="0" applyNumberFormat="1" applyFont="1" applyFill="1" applyBorder="1" applyAlignment="1">
      <alignment horizontal="center" vertical="center" wrapText="1"/>
    </xf>
    <xf numFmtId="0" fontId="28" fillId="6" borderId="3" xfId="0" applyFont="1" applyFill="1" applyBorder="1"/>
    <xf numFmtId="0" fontId="28" fillId="6" borderId="6" xfId="0" applyFont="1" applyFill="1" applyBorder="1"/>
    <xf numFmtId="0" fontId="28" fillId="6" borderId="4" xfId="0" applyFont="1" applyFill="1" applyBorder="1"/>
    <xf numFmtId="0" fontId="28" fillId="6" borderId="5" xfId="0" applyFont="1" applyFill="1" applyBorder="1"/>
    <xf numFmtId="0" fontId="28" fillId="6" borderId="33" xfId="0" applyFont="1" applyFill="1" applyBorder="1"/>
    <xf numFmtId="0" fontId="28" fillId="6" borderId="34" xfId="0" applyFont="1" applyFill="1" applyBorder="1"/>
    <xf numFmtId="0" fontId="28" fillId="6" borderId="15" xfId="0" applyFont="1" applyFill="1" applyBorder="1"/>
    <xf numFmtId="0" fontId="28" fillId="6" borderId="35" xfId="0" applyFont="1" applyFill="1" applyBorder="1"/>
    <xf numFmtId="0" fontId="14" fillId="0" borderId="2" xfId="0" applyFont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0" xfId="0"/>
    <xf numFmtId="164" fontId="0" fillId="2" borderId="2" xfId="0" applyNumberFormat="1" applyFill="1" applyBorder="1" applyAlignment="1">
      <alignment vertical="center"/>
    </xf>
    <xf numFmtId="0" fontId="12" fillId="0" borderId="0" xfId="0" applyFont="1"/>
    <xf numFmtId="0" fontId="15" fillId="20" borderId="2" xfId="0" applyFont="1" applyFill="1" applyBorder="1" applyAlignment="1">
      <alignment vertical="center"/>
    </xf>
    <xf numFmtId="164" fontId="7" fillId="20" borderId="2" xfId="0" applyNumberFormat="1" applyFont="1" applyFill="1" applyBorder="1" applyAlignment="1">
      <alignment vertical="center"/>
    </xf>
    <xf numFmtId="0" fontId="18" fillId="7" borderId="34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vertical="center"/>
    </xf>
    <xf numFmtId="164" fontId="8" fillId="5" borderId="2" xfId="0" applyNumberFormat="1" applyFont="1" applyFill="1" applyBorder="1" applyAlignment="1">
      <alignment vertical="center"/>
    </xf>
    <xf numFmtId="1" fontId="24" fillId="0" borderId="2" xfId="0" applyNumberFormat="1" applyFont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0" fontId="14" fillId="3" borderId="2" xfId="0" applyFont="1" applyFill="1" applyBorder="1" applyAlignment="1">
      <alignment vertical="center" wrapText="1"/>
    </xf>
    <xf numFmtId="164" fontId="0" fillId="3" borderId="2" xfId="0" applyNumberFormat="1" applyFill="1" applyBorder="1" applyAlignment="1">
      <alignment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164" fontId="0" fillId="2" borderId="2" xfId="0" applyNumberFormat="1" applyFill="1" applyBorder="1" applyAlignment="1">
      <alignment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35" xfId="0" applyNumberFormat="1" applyFill="1" applyBorder="1" applyAlignment="1">
      <alignment horizontal="center" vertical="center" wrapText="1"/>
    </xf>
    <xf numFmtId="164" fontId="8" fillId="5" borderId="2" xfId="0" applyNumberFormat="1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16" fillId="2" borderId="0" xfId="0" applyFont="1" applyFill="1" applyBorder="1" applyAlignment="1"/>
    <xf numFmtId="0" fontId="16" fillId="2" borderId="0" xfId="0" applyFont="1" applyFill="1" applyBorder="1" applyAlignment="1">
      <alignment wrapText="1"/>
    </xf>
    <xf numFmtId="0" fontId="17" fillId="2" borderId="6" xfId="0" applyFont="1" applyFill="1" applyBorder="1" applyAlignment="1">
      <alignment vertical="center" wrapText="1"/>
    </xf>
    <xf numFmtId="0" fontId="14" fillId="8" borderId="2" xfId="0" applyFont="1" applyFill="1" applyBorder="1" applyAlignment="1">
      <alignment vertical="center" wrapText="1"/>
    </xf>
    <xf numFmtId="164" fontId="0" fillId="8" borderId="2" xfId="0" applyNumberFormat="1" applyFill="1" applyBorder="1" applyAlignment="1">
      <alignment vertical="center" wrapText="1"/>
    </xf>
    <xf numFmtId="0" fontId="57" fillId="8" borderId="2" xfId="0" applyFont="1" applyFill="1" applyBorder="1" applyAlignment="1">
      <alignment horizontal="center" vertical="center" wrapText="1"/>
    </xf>
    <xf numFmtId="164" fontId="57" fillId="8" borderId="2" xfId="0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vertical="center" wrapText="1"/>
    </xf>
    <xf numFmtId="164" fontId="9" fillId="4" borderId="36" xfId="0" applyNumberFormat="1" applyFont="1" applyFill="1" applyBorder="1" applyAlignment="1">
      <alignment vertical="center" wrapText="1"/>
    </xf>
    <xf numFmtId="166" fontId="0" fillId="2" borderId="2" xfId="0" applyNumberForma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48" fillId="16" borderId="17" xfId="0" applyFont="1" applyFill="1" applyBorder="1" applyAlignment="1">
      <alignment horizontal="center" vertical="center"/>
    </xf>
    <xf numFmtId="0" fontId="48" fillId="16" borderId="18" xfId="0" applyFont="1" applyFill="1" applyBorder="1" applyAlignment="1">
      <alignment horizontal="center" vertical="center"/>
    </xf>
    <xf numFmtId="0" fontId="48" fillId="16" borderId="19" xfId="0" applyFont="1" applyFill="1" applyBorder="1" applyAlignment="1">
      <alignment horizontal="center" vertical="center"/>
    </xf>
    <xf numFmtId="0" fontId="48" fillId="16" borderId="20" xfId="0" applyFont="1" applyFill="1" applyBorder="1" applyAlignment="1">
      <alignment horizontal="center" vertical="center"/>
    </xf>
    <xf numFmtId="0" fontId="48" fillId="16" borderId="0" xfId="0" applyFont="1" applyFill="1" applyBorder="1" applyAlignment="1">
      <alignment horizontal="center" vertical="center"/>
    </xf>
    <xf numFmtId="0" fontId="48" fillId="16" borderId="21" xfId="0" applyFont="1" applyFill="1" applyBorder="1" applyAlignment="1">
      <alignment horizontal="center" vertical="center"/>
    </xf>
    <xf numFmtId="0" fontId="48" fillId="16" borderId="22" xfId="0" applyFont="1" applyFill="1" applyBorder="1" applyAlignment="1">
      <alignment horizontal="center" vertical="center"/>
    </xf>
    <xf numFmtId="0" fontId="48" fillId="16" borderId="23" xfId="0" applyFont="1" applyFill="1" applyBorder="1" applyAlignment="1">
      <alignment horizontal="center" vertical="center"/>
    </xf>
    <xf numFmtId="0" fontId="48" fillId="16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64" fontId="0" fillId="3" borderId="35" xfId="0" applyNumberFormat="1" applyFill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0" fontId="17" fillId="8" borderId="36" xfId="0" applyFont="1" applyFill="1" applyBorder="1" applyAlignment="1">
      <alignment horizontal="center" vertical="center" wrapText="1"/>
    </xf>
    <xf numFmtId="0" fontId="17" fillId="8" borderId="38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left" vertical="center" wrapText="1"/>
    </xf>
    <xf numFmtId="0" fontId="15" fillId="6" borderId="38" xfId="0" applyFont="1" applyFill="1" applyBorder="1" applyAlignment="1">
      <alignment horizontal="left" vertical="center" wrapText="1"/>
    </xf>
    <xf numFmtId="0" fontId="15" fillId="6" borderId="37" xfId="0" applyFont="1" applyFill="1" applyBorder="1" applyAlignment="1">
      <alignment horizontal="left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 vertical="center" wrapText="1"/>
    </xf>
    <xf numFmtId="164" fontId="0" fillId="3" borderId="15" xfId="0" applyNumberForma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0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164" fontId="0" fillId="3" borderId="2" xfId="0" applyNumberFormat="1" applyFill="1" applyBorder="1" applyAlignment="1">
      <alignment vertical="center" wrapText="1"/>
    </xf>
    <xf numFmtId="0" fontId="15" fillId="6" borderId="2" xfId="0" applyFont="1" applyFill="1" applyBorder="1" applyAlignment="1">
      <alignment vertical="center" wrapText="1"/>
    </xf>
    <xf numFmtId="164" fontId="6" fillId="6" borderId="2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7" fillId="8" borderId="0" xfId="0" applyFont="1" applyFill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164" fontId="24" fillId="0" borderId="2" xfId="0" applyNumberFormat="1" applyFont="1" applyBorder="1" applyAlignment="1">
      <alignment vertical="center" wrapText="1"/>
    </xf>
    <xf numFmtId="164" fontId="24" fillId="3" borderId="2" xfId="0" applyNumberFormat="1" applyFont="1" applyFill="1" applyBorder="1" applyAlignment="1">
      <alignment vertical="center" wrapText="1"/>
    </xf>
    <xf numFmtId="0" fontId="19" fillId="9" borderId="0" xfId="0" applyFont="1" applyFill="1"/>
    <xf numFmtId="0" fontId="0" fillId="0" borderId="0" xfId="0"/>
    <xf numFmtId="0" fontId="5" fillId="0" borderId="0" xfId="0" applyFont="1"/>
    <xf numFmtId="0" fontId="14" fillId="0" borderId="5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1" fillId="5" borderId="2" xfId="0" applyFont="1" applyFill="1" applyBorder="1" applyAlignment="1">
      <alignment vertical="center" wrapText="1"/>
    </xf>
    <xf numFmtId="164" fontId="8" fillId="5" borderId="2" xfId="0" applyNumberFormat="1" applyFont="1" applyFill="1" applyBorder="1" applyAlignment="1">
      <alignment vertical="center" wrapText="1"/>
    </xf>
    <xf numFmtId="0" fontId="25" fillId="5" borderId="0" xfId="0" applyFont="1" applyFill="1"/>
    <xf numFmtId="0" fontId="26" fillId="4" borderId="1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53" fillId="2" borderId="2" xfId="0" applyFont="1" applyFill="1" applyBorder="1" applyAlignment="1">
      <alignment horizontal="left" vertical="center" wrapText="1"/>
    </xf>
    <xf numFmtId="0" fontId="27" fillId="4" borderId="2" xfId="0" applyFont="1" applyFill="1" applyBorder="1" applyAlignment="1">
      <alignment vertical="center" wrapText="1"/>
    </xf>
    <xf numFmtId="164" fontId="9" fillId="4" borderId="2" xfId="0" applyNumberFormat="1" applyFont="1" applyFill="1" applyBorder="1" applyAlignment="1">
      <alignment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164" fontId="9" fillId="4" borderId="36" xfId="0" applyNumberFormat="1" applyFont="1" applyFill="1" applyBorder="1" applyAlignment="1">
      <alignment vertical="center" wrapText="1"/>
    </xf>
    <xf numFmtId="164" fontId="9" fillId="4" borderId="38" xfId="0" applyNumberFormat="1" applyFont="1" applyFill="1" applyBorder="1" applyAlignment="1">
      <alignment vertical="center" wrapText="1"/>
    </xf>
    <xf numFmtId="164" fontId="9" fillId="4" borderId="37" xfId="0" applyNumberFormat="1" applyFont="1" applyFill="1" applyBorder="1" applyAlignment="1">
      <alignment vertical="center" wrapText="1"/>
    </xf>
    <xf numFmtId="0" fontId="16" fillId="6" borderId="0" xfId="0" applyFont="1" applyFill="1" applyBorder="1" applyAlignment="1"/>
    <xf numFmtId="0" fontId="16" fillId="6" borderId="0" xfId="0" applyFont="1" applyFill="1" applyBorder="1" applyAlignment="1">
      <alignment wrapText="1"/>
    </xf>
    <xf numFmtId="0" fontId="16" fillId="6" borderId="6" xfId="0" applyFont="1" applyFill="1" applyBorder="1" applyAlignment="1"/>
    <xf numFmtId="0" fontId="16" fillId="6" borderId="15" xfId="0" applyFont="1" applyFill="1" applyBorder="1" applyAlignment="1">
      <alignment wrapText="1"/>
    </xf>
    <xf numFmtId="0" fontId="27" fillId="4" borderId="16" xfId="0" applyFont="1" applyFill="1" applyBorder="1" applyAlignment="1">
      <alignment vertical="center" wrapText="1"/>
    </xf>
    <xf numFmtId="0" fontId="32" fillId="11" borderId="7" xfId="0" applyFont="1" applyFill="1" applyBorder="1" applyAlignment="1">
      <alignment horizontal="center" vertical="center" wrapText="1"/>
    </xf>
    <xf numFmtId="0" fontId="32" fillId="11" borderId="8" xfId="0" applyFont="1" applyFill="1" applyBorder="1" applyAlignment="1">
      <alignment horizontal="center" vertical="center" wrapText="1"/>
    </xf>
    <xf numFmtId="0" fontId="32" fillId="11" borderId="9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0" xfId="0" applyFont="1" applyFill="1" applyBorder="1" applyAlignment="1">
      <alignment horizontal="center" vertical="center" wrapText="1"/>
    </xf>
    <xf numFmtId="0" fontId="32" fillId="11" borderId="11" xfId="0" applyFont="1" applyFill="1" applyBorder="1" applyAlignment="1">
      <alignment horizontal="center" vertical="center" wrapText="1"/>
    </xf>
    <xf numFmtId="0" fontId="32" fillId="11" borderId="12" xfId="0" applyFont="1" applyFill="1" applyBorder="1" applyAlignment="1">
      <alignment horizontal="center" vertical="center" wrapText="1"/>
    </xf>
    <xf numFmtId="0" fontId="32" fillId="11" borderId="13" xfId="0" applyFont="1" applyFill="1" applyBorder="1" applyAlignment="1">
      <alignment horizontal="center" vertical="center" wrapText="1"/>
    </xf>
    <xf numFmtId="0" fontId="32" fillId="11" borderId="14" xfId="0" applyFont="1" applyFill="1" applyBorder="1" applyAlignment="1">
      <alignment horizontal="center" vertical="center" wrapText="1"/>
    </xf>
    <xf numFmtId="0" fontId="17" fillId="8" borderId="0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15" xfId="0" applyFont="1" applyFill="1" applyBorder="1" applyAlignment="1">
      <alignment horizontal="center" vertical="center" wrapText="1"/>
    </xf>
    <xf numFmtId="0" fontId="47" fillId="17" borderId="25" xfId="0" applyFont="1" applyFill="1" applyBorder="1" applyAlignment="1">
      <alignment horizontal="center" vertical="center" wrapText="1"/>
    </xf>
    <xf numFmtId="0" fontId="47" fillId="17" borderId="26" xfId="0" applyFont="1" applyFill="1" applyBorder="1" applyAlignment="1">
      <alignment horizontal="center" vertical="center" wrapText="1"/>
    </xf>
    <xf numFmtId="0" fontId="47" fillId="17" borderId="27" xfId="0" applyFont="1" applyFill="1" applyBorder="1" applyAlignment="1">
      <alignment horizontal="center" vertical="center" wrapText="1"/>
    </xf>
    <xf numFmtId="0" fontId="47" fillId="17" borderId="28" xfId="0" applyFont="1" applyFill="1" applyBorder="1" applyAlignment="1">
      <alignment horizontal="center"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29" xfId="0" applyFont="1" applyFill="1" applyBorder="1" applyAlignment="1">
      <alignment horizontal="center" vertical="center" wrapText="1"/>
    </xf>
    <xf numFmtId="0" fontId="47" fillId="17" borderId="30" xfId="0" applyFont="1" applyFill="1" applyBorder="1" applyAlignment="1">
      <alignment horizontal="center" vertical="center" wrapText="1"/>
    </xf>
    <xf numFmtId="0" fontId="47" fillId="17" borderId="31" xfId="0" applyFont="1" applyFill="1" applyBorder="1" applyAlignment="1">
      <alignment horizontal="center" vertical="center" wrapText="1"/>
    </xf>
    <xf numFmtId="0" fontId="47" fillId="17" borderId="32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64" fontId="0" fillId="3" borderId="36" xfId="0" applyNumberFormat="1" applyFill="1" applyBorder="1" applyAlignment="1">
      <alignment vertical="center" wrapText="1"/>
    </xf>
    <xf numFmtId="164" fontId="0" fillId="3" borderId="38" xfId="0" applyNumberFormat="1" applyFill="1" applyBorder="1" applyAlignment="1">
      <alignment vertical="center" wrapText="1"/>
    </xf>
    <xf numFmtId="164" fontId="0" fillId="3" borderId="37" xfId="0" applyNumberFormat="1" applyFill="1" applyBorder="1" applyAlignment="1">
      <alignment vertical="center" wrapText="1"/>
    </xf>
    <xf numFmtId="164" fontId="0" fillId="2" borderId="36" xfId="0" applyNumberFormat="1" applyFill="1" applyBorder="1" applyAlignment="1">
      <alignment vertical="center" wrapText="1"/>
    </xf>
    <xf numFmtId="164" fontId="0" fillId="2" borderId="38" xfId="0" applyNumberFormat="1" applyFill="1" applyBorder="1" applyAlignment="1">
      <alignment vertical="center" wrapText="1"/>
    </xf>
    <xf numFmtId="164" fontId="0" fillId="2" borderId="36" xfId="0" applyNumberFormat="1" applyFill="1" applyBorder="1" applyAlignment="1">
      <alignment vertical="center" wrapText="1"/>
    </xf>
    <xf numFmtId="164" fontId="0" fillId="2" borderId="38" xfId="0" applyNumberFormat="1" applyFill="1" applyBorder="1" applyAlignment="1">
      <alignment vertical="center" wrapText="1"/>
    </xf>
    <xf numFmtId="164" fontId="0" fillId="0" borderId="36" xfId="0" applyNumberFormat="1" applyBorder="1" applyAlignment="1">
      <alignment vertical="center" wrapText="1"/>
    </xf>
    <xf numFmtId="164" fontId="0" fillId="0" borderId="38" xfId="0" applyNumberFormat="1" applyBorder="1" applyAlignment="1">
      <alignment vertical="center" wrapText="1"/>
    </xf>
    <xf numFmtId="164" fontId="0" fillId="0" borderId="37" xfId="0" applyNumberFormat="1" applyBorder="1" applyAlignment="1">
      <alignment vertical="center" wrapText="1"/>
    </xf>
    <xf numFmtId="164" fontId="0" fillId="2" borderId="37" xfId="0" applyNumberFormat="1" applyFill="1" applyBorder="1" applyAlignment="1">
      <alignment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34" xfId="0" applyNumberForma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164" fontId="0" fillId="3" borderId="39" xfId="0" applyNumberForma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vertical="center" wrapText="1"/>
    </xf>
    <xf numFmtId="164" fontId="0" fillId="3" borderId="35" xfId="0" applyNumberFormat="1" applyFill="1" applyBorder="1" applyAlignment="1">
      <alignment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164" fontId="0" fillId="3" borderId="16" xfId="0" applyNumberFormat="1" applyFill="1" applyBorder="1" applyAlignment="1">
      <alignment horizontal="right" vertical="center" wrapText="1"/>
    </xf>
    <xf numFmtId="164" fontId="0" fillId="3" borderId="39" xfId="0" applyNumberFormat="1" applyFill="1" applyBorder="1" applyAlignment="1">
      <alignment horizontal="right" vertical="center" wrapText="1"/>
    </xf>
    <xf numFmtId="164" fontId="0" fillId="3" borderId="4" xfId="0" applyNumberFormat="1" applyFill="1" applyBorder="1" applyAlignment="1">
      <alignment horizontal="right" vertical="center" wrapText="1"/>
    </xf>
    <xf numFmtId="164" fontId="0" fillId="3" borderId="35" xfId="0" applyNumberFormat="1" applyFill="1" applyBorder="1" applyAlignment="1">
      <alignment horizontal="right" vertical="center" wrapText="1"/>
    </xf>
    <xf numFmtId="0" fontId="27" fillId="4" borderId="3" xfId="0" applyFont="1" applyFill="1" applyBorder="1" applyAlignment="1">
      <alignment horizontal="left" vertical="center" wrapText="1"/>
    </xf>
    <xf numFmtId="0" fontId="27" fillId="4" borderId="6" xfId="0" applyFont="1" applyFill="1" applyBorder="1" applyAlignment="1">
      <alignment horizontal="left" vertical="center" wrapText="1"/>
    </xf>
    <xf numFmtId="0" fontId="27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03C18"/>
      <color rgb="FF515151"/>
      <color rgb="FF686868"/>
      <color rgb="FF8CAF47"/>
      <color rgb="FF5C7D4B"/>
      <color rgb="FF268919"/>
      <color rgb="FFD48482"/>
      <color rgb="FFFFE7E7"/>
      <color rgb="FFC2514E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K&#304;NE PARKI F&#304;YAT L&#304;STES&#304;'!A4"/><Relationship Id="rId3" Type="http://schemas.openxmlformats.org/officeDocument/2006/relationships/hyperlink" Target="#'BEZELYE MAL&#304;YET'!A4"/><Relationship Id="rId7" Type="http://schemas.openxmlformats.org/officeDocument/2006/relationships/hyperlink" Target="#'DESTEK-&#304;LET&#304;&#350;&#304;M'!A1"/><Relationship Id="rId2" Type="http://schemas.openxmlformats.org/officeDocument/2006/relationships/image" Target="../media/image1.png"/><Relationship Id="rId1" Type="http://schemas.openxmlformats.org/officeDocument/2006/relationships/hyperlink" Target="https://www.amasyadsyb.org" TargetMode="External"/><Relationship Id="rId6" Type="http://schemas.openxmlformats.org/officeDocument/2006/relationships/hyperlink" Target="#'S&#304;LAJLIK MISIR'!A4"/><Relationship Id="rId5" Type="http://schemas.openxmlformats.org/officeDocument/2006/relationships/hyperlink" Target="#'YONCA MAL&#304;YET '!A1"/><Relationship Id="rId4" Type="http://schemas.openxmlformats.org/officeDocument/2006/relationships/hyperlink" Target="#'MACAR F&#304;&#286; MAL&#304;YET'!A4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BEZELYE MAL&#304;YET'!A1"/><Relationship Id="rId1" Type="http://schemas.openxmlformats.org/officeDocument/2006/relationships/hyperlink" Target="#'Ana Sayfa'!A1"/><Relationship Id="rId6" Type="http://schemas.openxmlformats.org/officeDocument/2006/relationships/image" Target="../media/image1.png"/><Relationship Id="rId5" Type="http://schemas.openxmlformats.org/officeDocument/2006/relationships/hyperlink" Target="https://www.amasyadsyb.org" TargetMode="External"/><Relationship Id="rId4" Type="http://schemas.openxmlformats.org/officeDocument/2006/relationships/image" Target="../media/image3.sv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Ana Sayfa'!A1"/><Relationship Id="rId7" Type="http://schemas.openxmlformats.org/officeDocument/2006/relationships/image" Target="../media/image5.sv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hyperlink" Target="#'MAK&#304;NE PARKI F&#304;YAT L&#304;STES&#304;'!A4"/><Relationship Id="rId4" Type="http://schemas.openxmlformats.org/officeDocument/2006/relationships/hyperlink" Target="#'BEZELYE MAL&#304;YET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 Sayfa'!A1"/><Relationship Id="rId7" Type="http://schemas.openxmlformats.org/officeDocument/2006/relationships/image" Target="../media/image5.sv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hyperlink" Target="#'MAK&#304;NE PARKI F&#304;YAT L&#304;STES&#304;'!A4"/><Relationship Id="rId4" Type="http://schemas.openxmlformats.org/officeDocument/2006/relationships/hyperlink" Target="#'BEZELYE MAL&#304;YET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 Sayfa'!A1"/><Relationship Id="rId7" Type="http://schemas.openxmlformats.org/officeDocument/2006/relationships/image" Target="../media/image5.sv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hyperlink" Target="#'MAK&#304;NE PARKI F&#304;YAT L&#304;STES&#304;'!A4"/><Relationship Id="rId4" Type="http://schemas.openxmlformats.org/officeDocument/2006/relationships/hyperlink" Target="#'BEZELYE MAL&#304;YET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 Sayfa'!A1"/><Relationship Id="rId7" Type="http://schemas.openxmlformats.org/officeDocument/2006/relationships/image" Target="../media/image5.sv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5" Type="http://schemas.openxmlformats.org/officeDocument/2006/relationships/hyperlink" Target="#'MAK&#304;NE PARKI F&#304;YAT L&#304;STES&#304;'!A4"/><Relationship Id="rId4" Type="http://schemas.openxmlformats.org/officeDocument/2006/relationships/hyperlink" Target="#'BEZELYE MAL&#304;YET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image" Target="../media/image11.svg"/><Relationship Id="rId3" Type="http://schemas.openxmlformats.org/officeDocument/2006/relationships/hyperlink" Target="#'Ana Sayfa'!A1"/><Relationship Id="rId7" Type="http://schemas.openxmlformats.org/officeDocument/2006/relationships/image" Target="../media/image5.svg"/><Relationship Id="rId12" Type="http://schemas.openxmlformats.org/officeDocument/2006/relationships/image" Target="../media/image10.png"/><Relationship Id="rId2" Type="http://schemas.openxmlformats.org/officeDocument/2006/relationships/image" Target="../media/image3.svg"/><Relationship Id="rId1" Type="http://schemas.openxmlformats.org/officeDocument/2006/relationships/image" Target="../media/image2.png"/><Relationship Id="rId6" Type="http://schemas.openxmlformats.org/officeDocument/2006/relationships/image" Target="../media/image4.png"/><Relationship Id="rId11" Type="http://schemas.openxmlformats.org/officeDocument/2006/relationships/image" Target="../media/image9.svg"/><Relationship Id="rId5" Type="http://schemas.openxmlformats.org/officeDocument/2006/relationships/hyperlink" Target="#'MAK&#304;NE PARKI F&#304;YAT L&#304;STES&#304;'!A4"/><Relationship Id="rId15" Type="http://schemas.openxmlformats.org/officeDocument/2006/relationships/image" Target="../media/image13.svg"/><Relationship Id="rId10" Type="http://schemas.openxmlformats.org/officeDocument/2006/relationships/image" Target="../media/image8.png"/><Relationship Id="rId4" Type="http://schemas.openxmlformats.org/officeDocument/2006/relationships/hyperlink" Target="#'BEZELYE MAL&#304;YET'!A1"/><Relationship Id="rId9" Type="http://schemas.openxmlformats.org/officeDocument/2006/relationships/image" Target="../media/image7.svg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385099</xdr:colOff>
      <xdr:row>0</xdr:row>
      <xdr:rowOff>114300</xdr:rowOff>
    </xdr:from>
    <xdr:to>
      <xdr:col>1</xdr:col>
      <xdr:colOff>604531</xdr:colOff>
      <xdr:row>4</xdr:row>
      <xdr:rowOff>57150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AB11E2-2ED2-448A-B9B4-6B4D6F9EE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099" y="114300"/>
          <a:ext cx="829032" cy="828675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8</xdr:row>
      <xdr:rowOff>9526</xdr:rowOff>
    </xdr:from>
    <xdr:to>
      <xdr:col>2</xdr:col>
      <xdr:colOff>3048000</xdr:colOff>
      <xdr:row>8</xdr:row>
      <xdr:rowOff>333376</xdr:rowOff>
    </xdr:to>
    <xdr:sp macro="" textlink="">
      <xdr:nvSpPr>
        <xdr:cNvPr id="8" name="Rectangle: Rounded Corners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4F4BA20-46C2-4625-BBE0-B72FB1CF8BDE}"/>
            </a:ext>
          </a:extLst>
        </xdr:cNvPr>
        <xdr:cNvSpPr/>
      </xdr:nvSpPr>
      <xdr:spPr>
        <a:xfrm>
          <a:off x="1228725" y="1990726"/>
          <a:ext cx="3038475" cy="323850"/>
        </a:xfrm>
        <a:prstGeom prst="roundRect">
          <a:avLst/>
        </a:prstGeom>
        <a:solidFill>
          <a:srgbClr val="D48482"/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1">
              <a:solidFill>
                <a:schemeClr val="accent2">
                  <a:lumMod val="50000"/>
                </a:schemeClr>
              </a:solidFill>
            </a:rPr>
            <a:t>BEZELYE MALİYET HESABI PROGRAMI</a:t>
          </a:r>
        </a:p>
      </xdr:txBody>
    </xdr:sp>
    <xdr:clientData/>
  </xdr:twoCellAnchor>
  <xdr:twoCellAnchor>
    <xdr:from>
      <xdr:col>2</xdr:col>
      <xdr:colOff>0</xdr:colOff>
      <xdr:row>9</xdr:row>
      <xdr:rowOff>95251</xdr:rowOff>
    </xdr:from>
    <xdr:to>
      <xdr:col>2</xdr:col>
      <xdr:colOff>3038475</xdr:colOff>
      <xdr:row>10</xdr:row>
      <xdr:rowOff>228601</xdr:rowOff>
    </xdr:to>
    <xdr:sp macro="" textlink="">
      <xdr:nvSpPr>
        <xdr:cNvPr id="9" name="Rectangle: Rounded Corner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FD01AB9-EF0A-4853-8351-5939CDB2F9C7}"/>
            </a:ext>
          </a:extLst>
        </xdr:cNvPr>
        <xdr:cNvSpPr/>
      </xdr:nvSpPr>
      <xdr:spPr>
        <a:xfrm>
          <a:off x="1219200" y="2314576"/>
          <a:ext cx="3038475" cy="32385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 w="952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1">
              <a:solidFill>
                <a:schemeClr val="accent6">
                  <a:lumMod val="50000"/>
                </a:schemeClr>
              </a:solidFill>
            </a:rPr>
            <a:t>MACAR FİĞ MALİYET HESABI PROGRAMI</a:t>
          </a:r>
        </a:p>
      </xdr:txBody>
    </xdr:sp>
    <xdr:clientData/>
  </xdr:twoCellAnchor>
  <xdr:twoCellAnchor>
    <xdr:from>
      <xdr:col>2</xdr:col>
      <xdr:colOff>0</xdr:colOff>
      <xdr:row>10</xdr:row>
      <xdr:rowOff>323851</xdr:rowOff>
    </xdr:from>
    <xdr:to>
      <xdr:col>2</xdr:col>
      <xdr:colOff>3038475</xdr:colOff>
      <xdr:row>12</xdr:row>
      <xdr:rowOff>95251</xdr:rowOff>
    </xdr:to>
    <xdr:sp macro="" textlink="">
      <xdr:nvSpPr>
        <xdr:cNvPr id="10" name="Rectangle: Rounded Corner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22AC8B-1BEF-4457-9FA4-B09600925849}"/>
            </a:ext>
          </a:extLst>
        </xdr:cNvPr>
        <xdr:cNvSpPr/>
      </xdr:nvSpPr>
      <xdr:spPr>
        <a:xfrm>
          <a:off x="1219200" y="2733676"/>
          <a:ext cx="3038475" cy="323850"/>
        </a:xfrm>
        <a:prstGeom prst="roundRect">
          <a:avLst/>
        </a:prstGeom>
        <a:solidFill>
          <a:schemeClr val="accent4">
            <a:lumMod val="60000"/>
            <a:lumOff val="40000"/>
          </a:schemeClr>
        </a:solidFill>
        <a:ln w="952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1">
              <a:solidFill>
                <a:schemeClr val="accent4">
                  <a:lumMod val="50000"/>
                </a:schemeClr>
              </a:solidFill>
            </a:rPr>
            <a:t>YONCA MALİYET HESABI PROGRAMI</a:t>
          </a:r>
        </a:p>
      </xdr:txBody>
    </xdr:sp>
    <xdr:clientData/>
  </xdr:twoCellAnchor>
  <xdr:twoCellAnchor>
    <xdr:from>
      <xdr:col>2</xdr:col>
      <xdr:colOff>0</xdr:colOff>
      <xdr:row>12</xdr:row>
      <xdr:rowOff>190501</xdr:rowOff>
    </xdr:from>
    <xdr:to>
      <xdr:col>2</xdr:col>
      <xdr:colOff>3048000</xdr:colOff>
      <xdr:row>13</xdr:row>
      <xdr:rowOff>266700</xdr:rowOff>
    </xdr:to>
    <xdr:sp macro="" textlink="">
      <xdr:nvSpPr>
        <xdr:cNvPr id="11" name="Rectangle: Rounded Corner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C8A5A52-EF46-4F75-8B82-0348A1356081}"/>
            </a:ext>
          </a:extLst>
        </xdr:cNvPr>
        <xdr:cNvSpPr/>
      </xdr:nvSpPr>
      <xdr:spPr>
        <a:xfrm>
          <a:off x="1219200" y="3152776"/>
          <a:ext cx="3048000" cy="323849"/>
        </a:xfrm>
        <a:prstGeom prst="roundRect">
          <a:avLst/>
        </a:prstGeom>
        <a:solidFill>
          <a:schemeClr val="accent5">
            <a:lumMod val="60000"/>
            <a:lumOff val="40000"/>
          </a:schemeClr>
        </a:solidFill>
        <a:ln w="9525"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1">
              <a:solidFill>
                <a:schemeClr val="accent5">
                  <a:lumMod val="50000"/>
                </a:schemeClr>
              </a:solidFill>
            </a:rPr>
            <a:t>SİLAJLIK MISIR HESABI PROGRAMI</a:t>
          </a:r>
        </a:p>
      </xdr:txBody>
    </xdr:sp>
    <xdr:clientData/>
  </xdr:twoCellAnchor>
  <xdr:twoCellAnchor>
    <xdr:from>
      <xdr:col>1</xdr:col>
      <xdr:colOff>600075</xdr:colOff>
      <xdr:row>15</xdr:row>
      <xdr:rowOff>230371</xdr:rowOff>
    </xdr:from>
    <xdr:to>
      <xdr:col>2</xdr:col>
      <xdr:colOff>3028950</xdr:colOff>
      <xdr:row>16</xdr:row>
      <xdr:rowOff>173219</xdr:rowOff>
    </xdr:to>
    <xdr:sp macro="" textlink="">
      <xdr:nvSpPr>
        <xdr:cNvPr id="12" name="Rectangle: Rounded Corners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20BECD-2EA0-47B1-9967-B4ACDD866A01}"/>
            </a:ext>
          </a:extLst>
        </xdr:cNvPr>
        <xdr:cNvSpPr/>
      </xdr:nvSpPr>
      <xdr:spPr>
        <a:xfrm>
          <a:off x="1210989" y="3994388"/>
          <a:ext cx="3039789" cy="330417"/>
        </a:xfrm>
        <a:prstGeom prst="roundRect">
          <a:avLst/>
        </a:prstGeom>
        <a:solidFill>
          <a:schemeClr val="accent3">
            <a:lumMod val="60000"/>
            <a:lumOff val="40000"/>
          </a:schemeClr>
        </a:solidFill>
        <a:ln w="9525"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1">
              <a:solidFill>
                <a:schemeClr val="accent3">
                  <a:lumMod val="50000"/>
                </a:schemeClr>
              </a:solidFill>
            </a:rPr>
            <a:t>YARDIM</a:t>
          </a:r>
        </a:p>
      </xdr:txBody>
    </xdr:sp>
    <xdr:clientData/>
  </xdr:twoCellAnchor>
  <xdr:twoCellAnchor>
    <xdr:from>
      <xdr:col>2</xdr:col>
      <xdr:colOff>571500</xdr:colOff>
      <xdr:row>17</xdr:row>
      <xdr:rowOff>214934</xdr:rowOff>
    </xdr:from>
    <xdr:to>
      <xdr:col>2</xdr:col>
      <xdr:colOff>2438400</xdr:colOff>
      <xdr:row>20</xdr:row>
      <xdr:rowOff>138734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6E873143-FB6C-4B30-812A-450C19815578}"/>
            </a:ext>
          </a:extLst>
        </xdr:cNvPr>
        <xdr:cNvSpPr/>
      </xdr:nvSpPr>
      <xdr:spPr>
        <a:xfrm>
          <a:off x="1790700" y="4596434"/>
          <a:ext cx="1866900" cy="752475"/>
        </a:xfrm>
        <a:prstGeom prst="roundRect">
          <a:avLst/>
        </a:prstGeom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r-TR" sz="1200" b="1">
              <a:solidFill>
                <a:schemeClr val="accent2">
                  <a:lumMod val="75000"/>
                </a:schemeClr>
              </a:solidFill>
            </a:rPr>
            <a:t>HAZIRLAYAN</a:t>
          </a:r>
        </a:p>
        <a:p>
          <a:pPr algn="ctr"/>
          <a:r>
            <a:rPr lang="tr-TR" sz="1100" b="1"/>
            <a:t>BİRLİK</a:t>
          </a:r>
          <a:r>
            <a:rPr lang="tr-TR" sz="1100" b="1" baseline="0"/>
            <a:t> ZİRAAT MÜHENDİSİ</a:t>
          </a:r>
        </a:p>
        <a:p>
          <a:pPr algn="ctr"/>
          <a:r>
            <a:rPr lang="tr-TR" sz="1400" b="1" baseline="0"/>
            <a:t>Ozan ŞAHİN</a:t>
          </a:r>
        </a:p>
        <a:p>
          <a:pPr algn="ctr"/>
          <a:endParaRPr lang="tr-TR" sz="1100"/>
        </a:p>
      </xdr:txBody>
    </xdr:sp>
    <xdr:clientData/>
  </xdr:twoCellAnchor>
  <xdr:twoCellAnchor>
    <xdr:from>
      <xdr:col>2</xdr:col>
      <xdr:colOff>0</xdr:colOff>
      <xdr:row>13</xdr:row>
      <xdr:rowOff>353182</xdr:rowOff>
    </xdr:from>
    <xdr:to>
      <xdr:col>2</xdr:col>
      <xdr:colOff>3038475</xdr:colOff>
      <xdr:row>15</xdr:row>
      <xdr:rowOff>135533</xdr:rowOff>
    </xdr:to>
    <xdr:sp macro="" textlink="">
      <xdr:nvSpPr>
        <xdr:cNvPr id="14" name="Rectangle: Rounded Corners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DE20844-8233-420F-B667-243AD46CAB7E}"/>
            </a:ext>
          </a:extLst>
        </xdr:cNvPr>
        <xdr:cNvSpPr/>
      </xdr:nvSpPr>
      <xdr:spPr>
        <a:xfrm>
          <a:off x="1221828" y="3565406"/>
          <a:ext cx="3038475" cy="334144"/>
        </a:xfrm>
        <a:prstGeom prst="roundRect">
          <a:avLst/>
        </a:prstGeom>
        <a:solidFill>
          <a:schemeClr val="accent3"/>
        </a:solidFill>
        <a:ln w="9525">
          <a:solidFill>
            <a:srgbClr val="303C1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200" b="1">
              <a:solidFill>
                <a:srgbClr val="303C18"/>
              </a:solidFill>
            </a:rPr>
            <a:t>MAKİNE</a:t>
          </a:r>
          <a:r>
            <a:rPr lang="tr-TR" sz="1200" b="1" baseline="0">
              <a:solidFill>
                <a:srgbClr val="303C18"/>
              </a:solidFill>
            </a:rPr>
            <a:t> PARKI FİYAT LİSTESİ</a:t>
          </a:r>
          <a:endParaRPr lang="tr-TR" sz="1200" b="1">
            <a:solidFill>
              <a:srgbClr val="303C18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21981</xdr:rowOff>
    </xdr:from>
    <xdr:to>
      <xdr:col>2</xdr:col>
      <xdr:colOff>7327</xdr:colOff>
      <xdr:row>2</xdr:row>
      <xdr:rowOff>14654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36AFAD-FA29-4D7A-80B5-5F04A5F1441C}"/>
            </a:ext>
          </a:extLst>
        </xdr:cNvPr>
        <xdr:cNvSpPr/>
      </xdr:nvSpPr>
      <xdr:spPr>
        <a:xfrm>
          <a:off x="0" y="212481"/>
          <a:ext cx="1883752" cy="33557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chemeClr val="accent2">
                  <a:lumMod val="75000"/>
                </a:schemeClr>
              </a:solidFill>
            </a:rPr>
            <a:t>ANA SAYFAYA DÖN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153133</xdr:rowOff>
    </xdr:from>
    <xdr:to>
      <xdr:col>0</xdr:col>
      <xdr:colOff>488619</xdr:colOff>
      <xdr:row>2</xdr:row>
      <xdr:rowOff>67407</xdr:rowOff>
    </xdr:to>
    <xdr:pic>
      <xdr:nvPicPr>
        <xdr:cNvPr id="3" name="Graphic 2" descr="Arrow Horizontal U turn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84C7A6A-FAE3-40B8-82CF-0AC9C72B5B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635" y="153133"/>
          <a:ext cx="451984" cy="447674"/>
        </a:xfrm>
        <a:prstGeom prst="rect">
          <a:avLst/>
        </a:prstGeom>
      </xdr:spPr>
    </xdr:pic>
    <xdr:clientData/>
  </xdr:twoCellAnchor>
  <xdr:oneCellAnchor>
    <xdr:from>
      <xdr:col>0</xdr:col>
      <xdr:colOff>213649</xdr:colOff>
      <xdr:row>3</xdr:row>
      <xdr:rowOff>200025</xdr:rowOff>
    </xdr:from>
    <xdr:ext cx="829032" cy="828675"/>
    <xdr:pic>
      <xdr:nvPicPr>
        <xdr:cNvPr id="4" name="Picture 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071BB3E-5A48-4232-BDFD-7A83561DD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649" y="971550"/>
          <a:ext cx="829032" cy="8286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123827</xdr:rowOff>
    </xdr:from>
    <xdr:to>
      <xdr:col>0</xdr:col>
      <xdr:colOff>446497</xdr:colOff>
      <xdr:row>2</xdr:row>
      <xdr:rowOff>66676</xdr:rowOff>
    </xdr:to>
    <xdr:pic>
      <xdr:nvPicPr>
        <xdr:cNvPr id="2" name="Graphic 1" descr="Arrow Horizontal U turn">
          <a:extLst>
            <a:ext uri="{FF2B5EF4-FFF2-40B4-BE49-F238E27FC236}">
              <a16:creationId xmlns:a16="http://schemas.microsoft.com/office/drawing/2014/main" id="{A27B79DA-0AB0-4E2E-83B9-37ACBDDE7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1" y="123827"/>
          <a:ext cx="351246" cy="428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173648</xdr:rowOff>
    </xdr:from>
    <xdr:to>
      <xdr:col>1</xdr:col>
      <xdr:colOff>1349619</xdr:colOff>
      <xdr:row>2</xdr:row>
      <xdr:rowOff>24911</xdr:rowOff>
    </xdr:to>
    <xdr:sp macro="" textlink="">
      <xdr:nvSpPr>
        <xdr:cNvPr id="3" name="Rectangl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7F4A3A6-2BEE-48A0-83CA-E85731BA9751}"/>
            </a:ext>
          </a:extLst>
        </xdr:cNvPr>
        <xdr:cNvSpPr/>
      </xdr:nvSpPr>
      <xdr:spPr>
        <a:xfrm>
          <a:off x="0" y="173648"/>
          <a:ext cx="1883019" cy="33703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chemeClr val="accent2">
                  <a:lumMod val="75000"/>
                </a:schemeClr>
              </a:solidFill>
            </a:rPr>
            <a:t>ANA SAYFAYA DÖN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114300</xdr:rowOff>
    </xdr:from>
    <xdr:to>
      <xdr:col>0</xdr:col>
      <xdr:colOff>488619</xdr:colOff>
      <xdr:row>2</xdr:row>
      <xdr:rowOff>77664</xdr:rowOff>
    </xdr:to>
    <xdr:pic>
      <xdr:nvPicPr>
        <xdr:cNvPr id="4" name="Graphic 3" descr="Arrow Horizontal U tur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B2F553B-CD22-49BC-BF97-566FC9E16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35" y="114300"/>
          <a:ext cx="451984" cy="44913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180975</xdr:rowOff>
    </xdr:from>
    <xdr:to>
      <xdr:col>1</xdr:col>
      <xdr:colOff>981075</xdr:colOff>
      <xdr:row>6</xdr:row>
      <xdr:rowOff>16119</xdr:rowOff>
    </xdr:to>
    <xdr:sp macro="" textlink="">
      <xdr:nvSpPr>
        <xdr:cNvPr id="5" name="Rectangl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F8969A1-A222-4534-8CA7-6A358A7691E0}"/>
            </a:ext>
          </a:extLst>
        </xdr:cNvPr>
        <xdr:cNvSpPr/>
      </xdr:nvSpPr>
      <xdr:spPr>
        <a:xfrm>
          <a:off x="0" y="942975"/>
          <a:ext cx="1514475" cy="473319"/>
        </a:xfrm>
        <a:prstGeom prst="rect">
          <a:avLst/>
        </a:prstGeom>
        <a:solidFill>
          <a:schemeClr val="accent3">
            <a:lumMod val="75000"/>
          </a:schemeClr>
        </a:solidFill>
        <a:ln w="9525">
          <a:solidFill>
            <a:srgbClr val="303C1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rgbClr val="303C18"/>
              </a:solidFill>
            </a:rPr>
            <a:t>MAKİNE</a:t>
          </a:r>
          <a:r>
            <a:rPr lang="tr-TR" sz="1200" b="1" baseline="0">
              <a:solidFill>
                <a:srgbClr val="303C18"/>
              </a:solidFill>
            </a:rPr>
            <a:t> PARKI </a:t>
          </a:r>
        </a:p>
        <a:p>
          <a:pPr algn="r"/>
          <a:r>
            <a:rPr lang="tr-TR" sz="1200" b="1" baseline="0">
              <a:solidFill>
                <a:srgbClr val="303C18"/>
              </a:solidFill>
            </a:rPr>
            <a:t>FİYAT LİSTESİ</a:t>
          </a:r>
          <a:endParaRPr lang="tr-TR" sz="1200" b="1">
            <a:solidFill>
              <a:srgbClr val="303C18"/>
            </a:solidFill>
          </a:endParaRPr>
        </a:p>
      </xdr:txBody>
    </xdr:sp>
    <xdr:clientData/>
  </xdr:twoCellAnchor>
  <xdr:twoCellAnchor editAs="oneCell">
    <xdr:from>
      <xdr:col>0</xdr:col>
      <xdr:colOff>36635</xdr:colOff>
      <xdr:row>3</xdr:row>
      <xdr:rowOff>197828</xdr:rowOff>
    </xdr:from>
    <xdr:to>
      <xdr:col>0</xdr:col>
      <xdr:colOff>488619</xdr:colOff>
      <xdr:row>6</xdr:row>
      <xdr:rowOff>7327</xdr:rowOff>
    </xdr:to>
    <xdr:pic>
      <xdr:nvPicPr>
        <xdr:cNvPr id="6" name="Graphic 5" descr="Arrow Horizontal U tur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19288CE-F9F4-42C7-AD53-CB557E867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635" y="959828"/>
          <a:ext cx="451984" cy="4476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123827</xdr:rowOff>
    </xdr:from>
    <xdr:to>
      <xdr:col>0</xdr:col>
      <xdr:colOff>446497</xdr:colOff>
      <xdr:row>2</xdr:row>
      <xdr:rowOff>66676</xdr:rowOff>
    </xdr:to>
    <xdr:pic>
      <xdr:nvPicPr>
        <xdr:cNvPr id="2" name="Graphic 1" descr="Arrow Horizontal U turn">
          <a:extLst>
            <a:ext uri="{FF2B5EF4-FFF2-40B4-BE49-F238E27FC236}">
              <a16:creationId xmlns:a16="http://schemas.microsoft.com/office/drawing/2014/main" id="{60B7AEE9-F431-4C57-A1B6-0581D7877F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1" y="123827"/>
          <a:ext cx="351246" cy="428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173648</xdr:rowOff>
    </xdr:from>
    <xdr:to>
      <xdr:col>1</xdr:col>
      <xdr:colOff>1349619</xdr:colOff>
      <xdr:row>2</xdr:row>
      <xdr:rowOff>24911</xdr:rowOff>
    </xdr:to>
    <xdr:sp macro="" textlink="">
      <xdr:nvSpPr>
        <xdr:cNvPr id="3" name="Rectangl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402BE9-5D05-49EF-9824-FC7C0CEA3DD2}"/>
            </a:ext>
          </a:extLst>
        </xdr:cNvPr>
        <xdr:cNvSpPr/>
      </xdr:nvSpPr>
      <xdr:spPr>
        <a:xfrm>
          <a:off x="0" y="173648"/>
          <a:ext cx="1883019" cy="33703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chemeClr val="accent2">
                  <a:lumMod val="75000"/>
                </a:schemeClr>
              </a:solidFill>
            </a:rPr>
            <a:t>ANA SAYFAYA DÖN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114300</xdr:rowOff>
    </xdr:from>
    <xdr:to>
      <xdr:col>0</xdr:col>
      <xdr:colOff>488619</xdr:colOff>
      <xdr:row>2</xdr:row>
      <xdr:rowOff>77664</xdr:rowOff>
    </xdr:to>
    <xdr:pic>
      <xdr:nvPicPr>
        <xdr:cNvPr id="4" name="Graphic 3" descr="Arrow Horizontal U tur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9EEBFC5-3FE5-401C-85DE-1DD3445DC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35" y="114300"/>
          <a:ext cx="451984" cy="44913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180975</xdr:rowOff>
    </xdr:from>
    <xdr:to>
      <xdr:col>1</xdr:col>
      <xdr:colOff>981075</xdr:colOff>
      <xdr:row>6</xdr:row>
      <xdr:rowOff>16119</xdr:rowOff>
    </xdr:to>
    <xdr:sp macro="" textlink="">
      <xdr:nvSpPr>
        <xdr:cNvPr id="5" name="Rectangl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C83B3-FF20-4490-A8DA-1A19E2B94638}"/>
            </a:ext>
          </a:extLst>
        </xdr:cNvPr>
        <xdr:cNvSpPr/>
      </xdr:nvSpPr>
      <xdr:spPr>
        <a:xfrm>
          <a:off x="0" y="942975"/>
          <a:ext cx="1514475" cy="473319"/>
        </a:xfrm>
        <a:prstGeom prst="rect">
          <a:avLst/>
        </a:prstGeom>
        <a:solidFill>
          <a:schemeClr val="accent3">
            <a:lumMod val="75000"/>
          </a:schemeClr>
        </a:solidFill>
        <a:ln w="9525">
          <a:solidFill>
            <a:srgbClr val="303C1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rgbClr val="303C18"/>
              </a:solidFill>
            </a:rPr>
            <a:t>MAKİNE</a:t>
          </a:r>
          <a:r>
            <a:rPr lang="tr-TR" sz="1200" b="1" baseline="0">
              <a:solidFill>
                <a:srgbClr val="303C18"/>
              </a:solidFill>
            </a:rPr>
            <a:t> PARKI </a:t>
          </a:r>
        </a:p>
        <a:p>
          <a:pPr algn="r"/>
          <a:r>
            <a:rPr lang="tr-TR" sz="1200" b="1" baseline="0">
              <a:solidFill>
                <a:srgbClr val="303C18"/>
              </a:solidFill>
            </a:rPr>
            <a:t>FİYAT LİSTESİ</a:t>
          </a:r>
          <a:endParaRPr lang="tr-TR" sz="1200" b="1">
            <a:solidFill>
              <a:srgbClr val="303C18"/>
            </a:solidFill>
          </a:endParaRPr>
        </a:p>
      </xdr:txBody>
    </xdr:sp>
    <xdr:clientData/>
  </xdr:twoCellAnchor>
  <xdr:twoCellAnchor editAs="oneCell">
    <xdr:from>
      <xdr:col>0</xdr:col>
      <xdr:colOff>36635</xdr:colOff>
      <xdr:row>3</xdr:row>
      <xdr:rowOff>197828</xdr:rowOff>
    </xdr:from>
    <xdr:to>
      <xdr:col>0</xdr:col>
      <xdr:colOff>488619</xdr:colOff>
      <xdr:row>6</xdr:row>
      <xdr:rowOff>7327</xdr:rowOff>
    </xdr:to>
    <xdr:pic>
      <xdr:nvPicPr>
        <xdr:cNvPr id="6" name="Graphic 5" descr="Arrow Horizontal U tur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B81C127-AC00-44A2-B635-6700C73C2D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635" y="959828"/>
          <a:ext cx="451984" cy="4476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123827</xdr:rowOff>
    </xdr:from>
    <xdr:to>
      <xdr:col>0</xdr:col>
      <xdr:colOff>446497</xdr:colOff>
      <xdr:row>2</xdr:row>
      <xdr:rowOff>66676</xdr:rowOff>
    </xdr:to>
    <xdr:pic>
      <xdr:nvPicPr>
        <xdr:cNvPr id="2" name="Graphic 1" descr="Arrow Horizontal U turn">
          <a:extLst>
            <a:ext uri="{FF2B5EF4-FFF2-40B4-BE49-F238E27FC236}">
              <a16:creationId xmlns:a16="http://schemas.microsoft.com/office/drawing/2014/main" id="{28D23A73-D056-4F57-996B-F7AA11898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251" y="123827"/>
          <a:ext cx="351246" cy="428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173648</xdr:rowOff>
    </xdr:from>
    <xdr:to>
      <xdr:col>1</xdr:col>
      <xdr:colOff>1349619</xdr:colOff>
      <xdr:row>2</xdr:row>
      <xdr:rowOff>24911</xdr:rowOff>
    </xdr:to>
    <xdr:sp macro="" textlink="">
      <xdr:nvSpPr>
        <xdr:cNvPr id="3" name="Rectangl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7349BE-0236-4664-9A67-E0D757D3378F}"/>
            </a:ext>
          </a:extLst>
        </xdr:cNvPr>
        <xdr:cNvSpPr/>
      </xdr:nvSpPr>
      <xdr:spPr>
        <a:xfrm>
          <a:off x="0" y="173648"/>
          <a:ext cx="1883019" cy="33703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chemeClr val="accent2">
                  <a:lumMod val="75000"/>
                </a:schemeClr>
              </a:solidFill>
            </a:rPr>
            <a:t>ANA SAYFAYA DÖN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114300</xdr:rowOff>
    </xdr:from>
    <xdr:to>
      <xdr:col>0</xdr:col>
      <xdr:colOff>488619</xdr:colOff>
      <xdr:row>2</xdr:row>
      <xdr:rowOff>77664</xdr:rowOff>
    </xdr:to>
    <xdr:pic>
      <xdr:nvPicPr>
        <xdr:cNvPr id="4" name="Graphic 3" descr="Arrow Horizontal U tur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E0D8419-C593-425E-9535-50C673345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35" y="114300"/>
          <a:ext cx="451984" cy="44913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180975</xdr:rowOff>
    </xdr:from>
    <xdr:to>
      <xdr:col>1</xdr:col>
      <xdr:colOff>981075</xdr:colOff>
      <xdr:row>6</xdr:row>
      <xdr:rowOff>16119</xdr:rowOff>
    </xdr:to>
    <xdr:sp macro="" textlink="">
      <xdr:nvSpPr>
        <xdr:cNvPr id="5" name="Rectangl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3AD4479-1C1E-4764-B6BF-9C658CC2AF5E}"/>
            </a:ext>
          </a:extLst>
        </xdr:cNvPr>
        <xdr:cNvSpPr/>
      </xdr:nvSpPr>
      <xdr:spPr>
        <a:xfrm>
          <a:off x="0" y="942975"/>
          <a:ext cx="1514475" cy="473319"/>
        </a:xfrm>
        <a:prstGeom prst="rect">
          <a:avLst/>
        </a:prstGeom>
        <a:solidFill>
          <a:schemeClr val="accent3">
            <a:lumMod val="75000"/>
          </a:schemeClr>
        </a:solidFill>
        <a:ln w="9525">
          <a:solidFill>
            <a:srgbClr val="303C1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rgbClr val="303C18"/>
              </a:solidFill>
            </a:rPr>
            <a:t>MAKİNE</a:t>
          </a:r>
          <a:r>
            <a:rPr lang="tr-TR" sz="1200" b="1" baseline="0">
              <a:solidFill>
                <a:srgbClr val="303C18"/>
              </a:solidFill>
            </a:rPr>
            <a:t> PARKI </a:t>
          </a:r>
        </a:p>
        <a:p>
          <a:pPr algn="r"/>
          <a:r>
            <a:rPr lang="tr-TR" sz="1200" b="1" baseline="0">
              <a:solidFill>
                <a:srgbClr val="303C18"/>
              </a:solidFill>
            </a:rPr>
            <a:t>FİYAT LİSTESİ</a:t>
          </a:r>
          <a:endParaRPr lang="tr-TR" sz="1200" b="1">
            <a:solidFill>
              <a:srgbClr val="303C18"/>
            </a:solidFill>
          </a:endParaRPr>
        </a:p>
      </xdr:txBody>
    </xdr:sp>
    <xdr:clientData/>
  </xdr:twoCellAnchor>
  <xdr:twoCellAnchor editAs="oneCell">
    <xdr:from>
      <xdr:col>0</xdr:col>
      <xdr:colOff>36635</xdr:colOff>
      <xdr:row>3</xdr:row>
      <xdr:rowOff>197828</xdr:rowOff>
    </xdr:from>
    <xdr:to>
      <xdr:col>0</xdr:col>
      <xdr:colOff>488619</xdr:colOff>
      <xdr:row>6</xdr:row>
      <xdr:rowOff>7327</xdr:rowOff>
    </xdr:to>
    <xdr:pic>
      <xdr:nvPicPr>
        <xdr:cNvPr id="6" name="Graphic 5" descr="Arrow Horizontal U tur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6740AA8-9A46-40CA-95D8-59070D522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635" y="959828"/>
          <a:ext cx="451984" cy="4476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142877</xdr:rowOff>
    </xdr:from>
    <xdr:to>
      <xdr:col>0</xdr:col>
      <xdr:colOff>513172</xdr:colOff>
      <xdr:row>2</xdr:row>
      <xdr:rowOff>47626</xdr:rowOff>
    </xdr:to>
    <xdr:pic>
      <xdr:nvPicPr>
        <xdr:cNvPr id="2" name="Graphic 1" descr="Arrow Horizontal U turn">
          <a:extLst>
            <a:ext uri="{FF2B5EF4-FFF2-40B4-BE49-F238E27FC236}">
              <a16:creationId xmlns:a16="http://schemas.microsoft.com/office/drawing/2014/main" id="{B117AAD1-5B6E-4623-8ED7-5329B2978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1926" y="142877"/>
          <a:ext cx="351246" cy="428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183173</xdr:rowOff>
    </xdr:from>
    <xdr:to>
      <xdr:col>1</xdr:col>
      <xdr:colOff>1349619</xdr:colOff>
      <xdr:row>1</xdr:row>
      <xdr:rowOff>329711</xdr:rowOff>
    </xdr:to>
    <xdr:sp macro="" textlink="">
      <xdr:nvSpPr>
        <xdr:cNvPr id="3" name="Rectangl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C8B492-022B-41EE-8DC0-F054B1273D60}"/>
            </a:ext>
          </a:extLst>
        </xdr:cNvPr>
        <xdr:cNvSpPr/>
      </xdr:nvSpPr>
      <xdr:spPr>
        <a:xfrm>
          <a:off x="0" y="183173"/>
          <a:ext cx="1883019" cy="33703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chemeClr val="accent2">
                  <a:lumMod val="75000"/>
                </a:schemeClr>
              </a:solidFill>
            </a:rPr>
            <a:t>ANA SAYFAYA DÖN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123825</xdr:rowOff>
    </xdr:from>
    <xdr:to>
      <xdr:col>0</xdr:col>
      <xdr:colOff>488619</xdr:colOff>
      <xdr:row>2</xdr:row>
      <xdr:rowOff>49089</xdr:rowOff>
    </xdr:to>
    <xdr:pic>
      <xdr:nvPicPr>
        <xdr:cNvPr id="4" name="Graphic 3" descr="Arrow Horizontal U tur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C592A67-FEE8-453D-99C1-4096888EFE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35" y="123825"/>
          <a:ext cx="451984" cy="44913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180975</xdr:rowOff>
    </xdr:from>
    <xdr:to>
      <xdr:col>1</xdr:col>
      <xdr:colOff>981075</xdr:colOff>
      <xdr:row>6</xdr:row>
      <xdr:rowOff>25644</xdr:rowOff>
    </xdr:to>
    <xdr:sp macro="" textlink="">
      <xdr:nvSpPr>
        <xdr:cNvPr id="5" name="Rectangl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3A9C0A-DC24-4E56-859E-F40EF89402A7}"/>
            </a:ext>
          </a:extLst>
        </xdr:cNvPr>
        <xdr:cNvSpPr/>
      </xdr:nvSpPr>
      <xdr:spPr>
        <a:xfrm>
          <a:off x="0" y="904875"/>
          <a:ext cx="1514475" cy="473319"/>
        </a:xfrm>
        <a:prstGeom prst="rect">
          <a:avLst/>
        </a:prstGeom>
        <a:solidFill>
          <a:schemeClr val="accent3">
            <a:lumMod val="75000"/>
          </a:schemeClr>
        </a:solidFill>
        <a:ln w="9525">
          <a:solidFill>
            <a:srgbClr val="303C1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rgbClr val="303C18"/>
              </a:solidFill>
            </a:rPr>
            <a:t>MAKİNE</a:t>
          </a:r>
          <a:r>
            <a:rPr lang="tr-TR" sz="1200" b="1" baseline="0">
              <a:solidFill>
                <a:srgbClr val="303C18"/>
              </a:solidFill>
            </a:rPr>
            <a:t> PARKI </a:t>
          </a:r>
        </a:p>
        <a:p>
          <a:pPr algn="r"/>
          <a:r>
            <a:rPr lang="tr-TR" sz="1200" b="1" baseline="0">
              <a:solidFill>
                <a:srgbClr val="303C18"/>
              </a:solidFill>
            </a:rPr>
            <a:t>FİYAT LİSTESİ</a:t>
          </a:r>
          <a:endParaRPr lang="tr-TR" sz="1200" b="1">
            <a:solidFill>
              <a:srgbClr val="303C18"/>
            </a:solidFill>
          </a:endParaRPr>
        </a:p>
      </xdr:txBody>
    </xdr:sp>
    <xdr:clientData/>
  </xdr:twoCellAnchor>
  <xdr:twoCellAnchor editAs="oneCell">
    <xdr:from>
      <xdr:col>0</xdr:col>
      <xdr:colOff>36635</xdr:colOff>
      <xdr:row>3</xdr:row>
      <xdr:rowOff>197828</xdr:rowOff>
    </xdr:from>
    <xdr:to>
      <xdr:col>0</xdr:col>
      <xdr:colOff>488619</xdr:colOff>
      <xdr:row>6</xdr:row>
      <xdr:rowOff>16852</xdr:rowOff>
    </xdr:to>
    <xdr:pic>
      <xdr:nvPicPr>
        <xdr:cNvPr id="6" name="Graphic 5" descr="Arrow Horizontal U tur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C547603-11C0-4ACE-BDB0-D22EEB5FB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635" y="921728"/>
          <a:ext cx="451984" cy="4476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0</xdr:row>
      <xdr:rowOff>142877</xdr:rowOff>
    </xdr:from>
    <xdr:to>
      <xdr:col>0</xdr:col>
      <xdr:colOff>513172</xdr:colOff>
      <xdr:row>2</xdr:row>
      <xdr:rowOff>47626</xdr:rowOff>
    </xdr:to>
    <xdr:pic>
      <xdr:nvPicPr>
        <xdr:cNvPr id="2" name="Graphic 1" descr="Arrow Horizontal U turn">
          <a:extLst>
            <a:ext uri="{FF2B5EF4-FFF2-40B4-BE49-F238E27FC236}">
              <a16:creationId xmlns:a16="http://schemas.microsoft.com/office/drawing/2014/main" id="{F478B310-D36C-43C3-92A8-AB9D29F160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1926" y="142877"/>
          <a:ext cx="351246" cy="42862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183173</xdr:rowOff>
    </xdr:from>
    <xdr:to>
      <xdr:col>1</xdr:col>
      <xdr:colOff>1349619</xdr:colOff>
      <xdr:row>1</xdr:row>
      <xdr:rowOff>329711</xdr:rowOff>
    </xdr:to>
    <xdr:sp macro="" textlink="">
      <xdr:nvSpPr>
        <xdr:cNvPr id="3" name="Rectangl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613601C-F236-4F28-A27A-396A2C4A1EC8}"/>
            </a:ext>
          </a:extLst>
        </xdr:cNvPr>
        <xdr:cNvSpPr/>
      </xdr:nvSpPr>
      <xdr:spPr>
        <a:xfrm>
          <a:off x="0" y="183173"/>
          <a:ext cx="1883019" cy="337038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chemeClr val="accent2">
                  <a:lumMod val="75000"/>
                </a:schemeClr>
              </a:solidFill>
            </a:rPr>
            <a:t>ANA SAYFAYA DÖN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123825</xdr:rowOff>
    </xdr:from>
    <xdr:to>
      <xdr:col>0</xdr:col>
      <xdr:colOff>488619</xdr:colOff>
      <xdr:row>2</xdr:row>
      <xdr:rowOff>49089</xdr:rowOff>
    </xdr:to>
    <xdr:pic>
      <xdr:nvPicPr>
        <xdr:cNvPr id="4" name="Graphic 3" descr="Arrow Horizontal U tur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A371B78-3D45-42E0-9907-76145CA564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35" y="123825"/>
          <a:ext cx="451984" cy="44913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180975</xdr:rowOff>
    </xdr:from>
    <xdr:to>
      <xdr:col>1</xdr:col>
      <xdr:colOff>981075</xdr:colOff>
      <xdr:row>6</xdr:row>
      <xdr:rowOff>25644</xdr:rowOff>
    </xdr:to>
    <xdr:sp macro="" textlink="">
      <xdr:nvSpPr>
        <xdr:cNvPr id="5" name="Rectangle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69D9FF9-2060-4737-8B5D-F715D94C5A1A}"/>
            </a:ext>
          </a:extLst>
        </xdr:cNvPr>
        <xdr:cNvSpPr/>
      </xdr:nvSpPr>
      <xdr:spPr>
        <a:xfrm>
          <a:off x="0" y="904875"/>
          <a:ext cx="1514475" cy="473319"/>
        </a:xfrm>
        <a:prstGeom prst="rect">
          <a:avLst/>
        </a:prstGeom>
        <a:solidFill>
          <a:schemeClr val="accent3">
            <a:lumMod val="75000"/>
          </a:schemeClr>
        </a:solidFill>
        <a:ln w="9525">
          <a:solidFill>
            <a:srgbClr val="303C18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tr-TR" sz="1200" b="1">
              <a:solidFill>
                <a:srgbClr val="303C18"/>
              </a:solidFill>
            </a:rPr>
            <a:t>MAKİNE</a:t>
          </a:r>
          <a:r>
            <a:rPr lang="tr-TR" sz="1200" b="1" baseline="0">
              <a:solidFill>
                <a:srgbClr val="303C18"/>
              </a:solidFill>
            </a:rPr>
            <a:t> PARKI </a:t>
          </a:r>
        </a:p>
        <a:p>
          <a:pPr algn="r"/>
          <a:r>
            <a:rPr lang="tr-TR" sz="1200" b="1" baseline="0">
              <a:solidFill>
                <a:srgbClr val="303C18"/>
              </a:solidFill>
            </a:rPr>
            <a:t>FİYAT LİSTESİ</a:t>
          </a:r>
          <a:endParaRPr lang="tr-TR" sz="1200" b="1">
            <a:solidFill>
              <a:srgbClr val="303C18"/>
            </a:solidFill>
          </a:endParaRPr>
        </a:p>
      </xdr:txBody>
    </xdr:sp>
    <xdr:clientData/>
  </xdr:twoCellAnchor>
  <xdr:twoCellAnchor editAs="oneCell">
    <xdr:from>
      <xdr:col>0</xdr:col>
      <xdr:colOff>36635</xdr:colOff>
      <xdr:row>3</xdr:row>
      <xdr:rowOff>197828</xdr:rowOff>
    </xdr:from>
    <xdr:to>
      <xdr:col>0</xdr:col>
      <xdr:colOff>488619</xdr:colOff>
      <xdr:row>6</xdr:row>
      <xdr:rowOff>16852</xdr:rowOff>
    </xdr:to>
    <xdr:pic>
      <xdr:nvPicPr>
        <xdr:cNvPr id="6" name="Graphic 5" descr="Arrow Horizontal U tur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7A48750-A4BF-4254-807B-59D6FD698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635" y="921728"/>
          <a:ext cx="451984" cy="447674"/>
        </a:xfrm>
        <a:prstGeom prst="rect">
          <a:avLst/>
        </a:prstGeom>
      </xdr:spPr>
    </xdr:pic>
    <xdr:clientData/>
  </xdr:twoCellAnchor>
  <xdr:twoCellAnchor editAs="oneCell">
    <xdr:from>
      <xdr:col>3</xdr:col>
      <xdr:colOff>2131016</xdr:colOff>
      <xdr:row>6</xdr:row>
      <xdr:rowOff>159713</xdr:rowOff>
    </xdr:from>
    <xdr:to>
      <xdr:col>3</xdr:col>
      <xdr:colOff>2494600</xdr:colOff>
      <xdr:row>8</xdr:row>
      <xdr:rowOff>83002</xdr:rowOff>
    </xdr:to>
    <xdr:pic>
      <xdr:nvPicPr>
        <xdr:cNvPr id="10" name="Graphic 9" descr="Receiver">
          <a:extLst>
            <a:ext uri="{FF2B5EF4-FFF2-40B4-BE49-F238E27FC236}">
              <a16:creationId xmlns:a16="http://schemas.microsoft.com/office/drawing/2014/main" id="{B336BF13-CDF5-486F-B1CD-781E6F04B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4788491" y="2093288"/>
          <a:ext cx="363584" cy="361439"/>
        </a:xfrm>
        <a:prstGeom prst="rect">
          <a:avLst/>
        </a:prstGeom>
      </xdr:spPr>
    </xdr:pic>
    <xdr:clientData/>
  </xdr:twoCellAnchor>
  <xdr:twoCellAnchor editAs="oneCell">
    <xdr:from>
      <xdr:col>3</xdr:col>
      <xdr:colOff>2096878</xdr:colOff>
      <xdr:row>4</xdr:row>
      <xdr:rowOff>57149</xdr:rowOff>
    </xdr:from>
    <xdr:to>
      <xdr:col>3</xdr:col>
      <xdr:colOff>2550858</xdr:colOff>
      <xdr:row>6</xdr:row>
      <xdr:rowOff>131913</xdr:rowOff>
    </xdr:to>
    <xdr:pic>
      <xdr:nvPicPr>
        <xdr:cNvPr id="18" name="Graphic 17" descr="Marker">
          <a:extLst>
            <a:ext uri="{FF2B5EF4-FFF2-40B4-BE49-F238E27FC236}">
              <a16:creationId xmlns:a16="http://schemas.microsoft.com/office/drawing/2014/main" id="{D2EAC288-F4EC-4C37-90D6-41AFB5231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1"/>
            </a:ext>
          </a:extLst>
        </a:blip>
        <a:stretch>
          <a:fillRect/>
        </a:stretch>
      </xdr:blipFill>
      <xdr:spPr>
        <a:xfrm>
          <a:off x="4754353" y="1600199"/>
          <a:ext cx="453980" cy="465289"/>
        </a:xfrm>
        <a:prstGeom prst="rect">
          <a:avLst/>
        </a:prstGeom>
      </xdr:spPr>
    </xdr:pic>
    <xdr:clientData/>
  </xdr:twoCellAnchor>
  <xdr:twoCellAnchor editAs="oneCell">
    <xdr:from>
      <xdr:col>3</xdr:col>
      <xdr:colOff>2144057</xdr:colOff>
      <xdr:row>8</xdr:row>
      <xdr:rowOff>152400</xdr:rowOff>
    </xdr:from>
    <xdr:to>
      <xdr:col>3</xdr:col>
      <xdr:colOff>2504538</xdr:colOff>
      <xdr:row>10</xdr:row>
      <xdr:rowOff>94517</xdr:rowOff>
    </xdr:to>
    <xdr:pic>
      <xdr:nvPicPr>
        <xdr:cNvPr id="20" name="Graphic 19" descr="Envelope">
          <a:extLst>
            <a:ext uri="{FF2B5EF4-FFF2-40B4-BE49-F238E27FC236}">
              <a16:creationId xmlns:a16="http://schemas.microsoft.com/office/drawing/2014/main" id="{9C332079-E171-4DD1-93DA-39C293890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4801532" y="2562225"/>
          <a:ext cx="360481" cy="361217"/>
        </a:xfrm>
        <a:prstGeom prst="rect">
          <a:avLst/>
        </a:prstGeom>
      </xdr:spPr>
    </xdr:pic>
    <xdr:clientData/>
  </xdr:twoCellAnchor>
  <xdr:twoCellAnchor editAs="oneCell">
    <xdr:from>
      <xdr:col>3</xdr:col>
      <xdr:colOff>2148099</xdr:colOff>
      <xdr:row>10</xdr:row>
      <xdr:rowOff>185949</xdr:rowOff>
    </xdr:from>
    <xdr:to>
      <xdr:col>3</xdr:col>
      <xdr:colOff>2494933</xdr:colOff>
      <xdr:row>12</xdr:row>
      <xdr:rowOff>94633</xdr:rowOff>
    </xdr:to>
    <xdr:pic>
      <xdr:nvPicPr>
        <xdr:cNvPr id="22" name="Graphic 21" descr="Earth globe Africa and Europe">
          <a:extLst>
            <a:ext uri="{FF2B5EF4-FFF2-40B4-BE49-F238E27FC236}">
              <a16:creationId xmlns:a16="http://schemas.microsoft.com/office/drawing/2014/main" id="{8B59D1AA-3408-4F4D-BFD8-F0A0260CC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5"/>
            </a:ext>
          </a:extLst>
        </a:blip>
        <a:stretch>
          <a:fillRect/>
        </a:stretch>
      </xdr:blipFill>
      <xdr:spPr>
        <a:xfrm>
          <a:off x="4805574" y="3014874"/>
          <a:ext cx="346834" cy="346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FB69-C634-44F5-862B-5D9A8FE84A9E}">
  <sheetPr codeName="Sheet1"/>
  <dimension ref="B2:R27"/>
  <sheetViews>
    <sheetView showGridLines="0" tabSelected="1" zoomScaleNormal="100" workbookViewId="0"/>
  </sheetViews>
  <sheetFormatPr defaultRowHeight="15" x14ac:dyDescent="0.25"/>
  <cols>
    <col min="3" max="3" width="45.85546875" customWidth="1"/>
    <col min="4" max="4" width="9.140625" customWidth="1"/>
    <col min="6" max="6" width="0.7109375" style="5" customWidth="1"/>
    <col min="7" max="7" width="5.28515625" customWidth="1"/>
    <col min="8" max="9" width="13.7109375" customWidth="1"/>
    <col min="10" max="10" width="16.5703125" customWidth="1"/>
    <col min="11" max="14" width="13.7109375" customWidth="1"/>
    <col min="15" max="16" width="12" customWidth="1"/>
    <col min="17" max="17" width="10.42578125" customWidth="1"/>
  </cols>
  <sheetData>
    <row r="2" spans="2:18" ht="15" customHeight="1" x14ac:dyDescent="0.25">
      <c r="C2" s="224" t="s">
        <v>71</v>
      </c>
    </row>
    <row r="3" spans="2:18" x14ac:dyDescent="0.25">
      <c r="C3" s="224"/>
    </row>
    <row r="4" spans="2:18" ht="24.75" customHeight="1" x14ac:dyDescent="0.25">
      <c r="C4" s="224"/>
    </row>
    <row r="6" spans="2:18" ht="22.5" customHeight="1" x14ac:dyDescent="0.25">
      <c r="C6" s="6" t="s">
        <v>69</v>
      </c>
      <c r="P6" s="50"/>
      <c r="R6" s="49"/>
    </row>
    <row r="7" spans="2:18" ht="20.25" customHeight="1" x14ac:dyDescent="0.25">
      <c r="C7" s="77" t="s">
        <v>70</v>
      </c>
      <c r="P7" s="51"/>
      <c r="R7" s="49"/>
    </row>
    <row r="8" spans="2:18" ht="20.25" customHeight="1" x14ac:dyDescent="0.25">
      <c r="B8" s="4"/>
      <c r="C8" s="4"/>
      <c r="D8" s="4"/>
      <c r="P8" s="51"/>
      <c r="R8" s="49"/>
    </row>
    <row r="9" spans="2:18" ht="27" customHeight="1" x14ac:dyDescent="0.25">
      <c r="B9" s="4"/>
      <c r="C9" s="40"/>
      <c r="D9" s="4"/>
      <c r="F9" s="63"/>
      <c r="P9" s="51"/>
      <c r="R9" s="49"/>
    </row>
    <row r="10" spans="2:18" ht="15" customHeight="1" x14ac:dyDescent="0.25">
      <c r="B10" s="4"/>
      <c r="C10" s="41"/>
      <c r="D10" s="4"/>
      <c r="O10" s="52"/>
      <c r="P10" s="51"/>
      <c r="Q10" s="49"/>
      <c r="R10" s="49"/>
    </row>
    <row r="11" spans="2:18" ht="28.5" customHeight="1" x14ac:dyDescent="0.25">
      <c r="B11" s="4"/>
      <c r="C11" s="42"/>
      <c r="D11" s="4"/>
      <c r="P11" s="51"/>
      <c r="R11" s="49"/>
    </row>
    <row r="12" spans="2:18" ht="15" customHeight="1" x14ac:dyDescent="0.25">
      <c r="B12" s="4"/>
      <c r="C12" s="41"/>
      <c r="D12" s="4"/>
      <c r="P12" s="51"/>
      <c r="R12" s="49"/>
    </row>
    <row r="13" spans="2:18" ht="19.5" customHeight="1" x14ac:dyDescent="0.25">
      <c r="B13" s="4"/>
      <c r="C13" s="43"/>
      <c r="D13" s="4"/>
      <c r="P13" s="51"/>
      <c r="R13" s="49"/>
    </row>
    <row r="14" spans="2:18" ht="27.75" customHeight="1" x14ac:dyDescent="0.25">
      <c r="B14" s="4"/>
      <c r="C14" s="41"/>
      <c r="D14" s="4"/>
      <c r="P14" s="51"/>
      <c r="R14" s="49"/>
    </row>
    <row r="15" spans="2:18" ht="15.75" customHeight="1" x14ac:dyDescent="0.25">
      <c r="B15" s="4"/>
      <c r="C15" s="44"/>
      <c r="D15" s="4"/>
      <c r="O15" s="51"/>
      <c r="P15" s="51"/>
      <c r="Q15" s="49"/>
      <c r="R15" s="49"/>
    </row>
    <row r="16" spans="2:18" ht="30.75" customHeight="1" x14ac:dyDescent="0.25">
      <c r="B16" s="4"/>
      <c r="C16" s="4"/>
      <c r="D16" s="4"/>
      <c r="Q16" s="49"/>
      <c r="R16" s="49"/>
    </row>
    <row r="17" spans="2:18" ht="18" customHeight="1" x14ac:dyDescent="0.25">
      <c r="B17" s="4"/>
      <c r="C17" s="62"/>
      <c r="D17" s="4"/>
      <c r="Q17" s="49"/>
      <c r="R17" s="49"/>
    </row>
    <row r="18" spans="2:18" ht="19.5" customHeight="1" x14ac:dyDescent="0.25">
      <c r="B18" s="4"/>
      <c r="C18" s="60"/>
      <c r="D18" s="4"/>
      <c r="Q18" s="49"/>
      <c r="R18" s="49"/>
    </row>
    <row r="19" spans="2:18" ht="30.75" customHeight="1" x14ac:dyDescent="0.25">
      <c r="C19" s="61"/>
      <c r="Q19" s="49"/>
      <c r="R19" s="49"/>
    </row>
    <row r="20" spans="2:18" x14ac:dyDescent="0.25">
      <c r="O20" s="1"/>
      <c r="P20" s="1"/>
    </row>
    <row r="21" spans="2:18" ht="33.75" customHeight="1" x14ac:dyDescent="0.25"/>
    <row r="22" spans="2:18" ht="18" customHeight="1" x14ac:dyDescent="0.25"/>
    <row r="23" spans="2:18" ht="18" customHeight="1" x14ac:dyDescent="0.25"/>
    <row r="24" spans="2:18" ht="27.75" customHeight="1" x14ac:dyDescent="0.25"/>
    <row r="26" spans="2:18" x14ac:dyDescent="0.25">
      <c r="H26" s="5"/>
      <c r="I26" s="5"/>
      <c r="J26" s="5"/>
      <c r="K26" s="5"/>
      <c r="L26" s="5"/>
      <c r="M26" s="5"/>
    </row>
    <row r="27" spans="2:18" ht="31.5" customHeight="1" x14ac:dyDescent="0.25">
      <c r="H27" s="225"/>
      <c r="I27" s="225"/>
      <c r="J27" s="5"/>
      <c r="K27" s="5"/>
      <c r="L27" s="5"/>
      <c r="M27" s="5"/>
    </row>
  </sheetData>
  <mergeCells count="2">
    <mergeCell ref="C2:C4"/>
    <mergeCell ref="H27:I2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CD4A-7F98-41F1-9F56-52DCFB870436}">
  <sheetPr codeName="Sheet2"/>
  <dimension ref="A1:J76"/>
  <sheetViews>
    <sheetView showGridLines="0" zoomScale="85" zoomScaleNormal="8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140625" customWidth="1"/>
    <col min="2" max="2" width="20" customWidth="1"/>
    <col min="3" max="4" width="18.7109375" customWidth="1"/>
    <col min="5" max="10" width="13.5703125" customWidth="1"/>
  </cols>
  <sheetData>
    <row r="1" spans="1:10" ht="15" customHeight="1" x14ac:dyDescent="0.25">
      <c r="A1" s="5"/>
      <c r="B1" s="5"/>
      <c r="D1" s="229" t="s">
        <v>136</v>
      </c>
      <c r="E1" s="230"/>
      <c r="F1" s="230"/>
      <c r="G1" s="230"/>
      <c r="H1" s="230"/>
      <c r="I1" s="230"/>
      <c r="J1" s="231"/>
    </row>
    <row r="2" spans="1:10" ht="27" customHeight="1" x14ac:dyDescent="0.25">
      <c r="A2" s="4"/>
      <c r="B2" s="7"/>
      <c r="C2" s="7"/>
      <c r="D2" s="232"/>
      <c r="E2" s="233"/>
      <c r="F2" s="233"/>
      <c r="G2" s="233"/>
      <c r="H2" s="233"/>
      <c r="I2" s="233"/>
      <c r="J2" s="234"/>
    </row>
    <row r="3" spans="1:10" ht="18.75" customHeight="1" x14ac:dyDescent="0.25">
      <c r="A3" s="9"/>
      <c r="B3" s="7"/>
      <c r="C3" s="7"/>
      <c r="D3" s="235"/>
      <c r="E3" s="236"/>
      <c r="F3" s="236"/>
      <c r="G3" s="236"/>
      <c r="H3" s="236"/>
      <c r="I3" s="236"/>
      <c r="J3" s="237"/>
    </row>
    <row r="4" spans="1:10" ht="27.75" customHeight="1" x14ac:dyDescent="0.25"/>
    <row r="5" spans="1:10" ht="23.25" customHeight="1" x14ac:dyDescent="0.25"/>
    <row r="6" spans="1:10" ht="15.75" customHeight="1" x14ac:dyDescent="0.25">
      <c r="D6" s="56" t="s">
        <v>133</v>
      </c>
      <c r="E6" s="57" t="s">
        <v>110</v>
      </c>
      <c r="F6" s="57" t="s">
        <v>111</v>
      </c>
      <c r="G6" s="57" t="s">
        <v>112</v>
      </c>
      <c r="H6" s="57" t="s">
        <v>113</v>
      </c>
      <c r="I6" s="57" t="s">
        <v>114</v>
      </c>
      <c r="J6" s="57" t="s">
        <v>115</v>
      </c>
    </row>
    <row r="7" spans="1:10" ht="12.75" customHeight="1" x14ac:dyDescent="0.25">
      <c r="D7" s="56" t="s">
        <v>131</v>
      </c>
      <c r="E7" s="53" t="s">
        <v>72</v>
      </c>
      <c r="F7" s="53" t="s">
        <v>72</v>
      </c>
      <c r="G7" s="53" t="s">
        <v>73</v>
      </c>
      <c r="H7" s="53" t="s">
        <v>74</v>
      </c>
      <c r="I7" s="53" t="s">
        <v>75</v>
      </c>
      <c r="J7" s="53" t="s">
        <v>76</v>
      </c>
    </row>
    <row r="8" spans="1:10" ht="12.75" customHeight="1" x14ac:dyDescent="0.25">
      <c r="D8" s="56" t="s">
        <v>134</v>
      </c>
      <c r="E8" s="54" t="s">
        <v>89</v>
      </c>
      <c r="F8" s="54" t="s">
        <v>89</v>
      </c>
      <c r="G8" s="54" t="s">
        <v>90</v>
      </c>
      <c r="H8" s="54" t="s">
        <v>91</v>
      </c>
      <c r="I8" s="54" t="s">
        <v>87</v>
      </c>
      <c r="J8" s="54" t="s">
        <v>92</v>
      </c>
    </row>
    <row r="9" spans="1:10" ht="12.75" customHeight="1" x14ac:dyDescent="0.25">
      <c r="D9" s="56" t="s">
        <v>132</v>
      </c>
      <c r="E9" s="55" t="s">
        <v>102</v>
      </c>
      <c r="F9" s="55" t="s">
        <v>103</v>
      </c>
      <c r="G9" s="55" t="s">
        <v>102</v>
      </c>
      <c r="H9" s="55" t="s">
        <v>104</v>
      </c>
      <c r="I9" s="55" t="s">
        <v>104</v>
      </c>
      <c r="J9" s="55" t="s">
        <v>104</v>
      </c>
    </row>
    <row r="10" spans="1:10" ht="15.75" x14ac:dyDescent="0.25">
      <c r="E10" s="52"/>
      <c r="F10" s="52"/>
      <c r="G10" s="52"/>
      <c r="H10" s="52"/>
      <c r="I10" s="52"/>
      <c r="J10" s="52"/>
    </row>
    <row r="11" spans="1:10" ht="31.5" x14ac:dyDescent="0.25">
      <c r="D11" s="56" t="s">
        <v>133</v>
      </c>
      <c r="E11" s="57" t="s">
        <v>116</v>
      </c>
      <c r="F11" s="57" t="s">
        <v>117</v>
      </c>
      <c r="G11" s="57" t="s">
        <v>118</v>
      </c>
      <c r="H11" s="57" t="s">
        <v>119</v>
      </c>
      <c r="I11" s="57" t="s">
        <v>120</v>
      </c>
      <c r="J11" s="57" t="s">
        <v>121</v>
      </c>
    </row>
    <row r="12" spans="1:10" x14ac:dyDescent="0.25">
      <c r="D12" s="56" t="s">
        <v>131</v>
      </c>
      <c r="E12" s="53" t="s">
        <v>77</v>
      </c>
      <c r="F12" s="53" t="s">
        <v>77</v>
      </c>
      <c r="G12" s="53" t="s">
        <v>78</v>
      </c>
      <c r="H12" s="53" t="s">
        <v>79</v>
      </c>
      <c r="I12" s="53" t="s">
        <v>80</v>
      </c>
      <c r="J12" s="53" t="s">
        <v>81</v>
      </c>
    </row>
    <row r="13" spans="1:10" x14ac:dyDescent="0.25">
      <c r="D13" s="56" t="s">
        <v>134</v>
      </c>
      <c r="E13" s="54" t="s">
        <v>93</v>
      </c>
      <c r="F13" s="54" t="s">
        <v>93</v>
      </c>
      <c r="G13" s="54" t="s">
        <v>94</v>
      </c>
      <c r="H13" s="54" t="s">
        <v>95</v>
      </c>
      <c r="I13" s="54" t="s">
        <v>81</v>
      </c>
      <c r="J13" s="54" t="s">
        <v>96</v>
      </c>
    </row>
    <row r="14" spans="1:10" ht="30" x14ac:dyDescent="0.25">
      <c r="D14" s="56" t="s">
        <v>132</v>
      </c>
      <c r="E14" s="55" t="s">
        <v>104</v>
      </c>
      <c r="F14" s="55" t="s">
        <v>104</v>
      </c>
      <c r="G14" s="55" t="s">
        <v>105</v>
      </c>
      <c r="H14" s="55" t="s">
        <v>105</v>
      </c>
      <c r="I14" s="55" t="s">
        <v>105</v>
      </c>
      <c r="J14" s="55" t="s">
        <v>105</v>
      </c>
    </row>
    <row r="15" spans="1:10" ht="15.75" customHeight="1" x14ac:dyDescent="0.25">
      <c r="F15" s="51"/>
      <c r="G15" s="51"/>
      <c r="H15" s="51"/>
      <c r="I15" s="51"/>
      <c r="J15" s="51"/>
    </row>
    <row r="16" spans="1:10" ht="31.5" x14ac:dyDescent="0.25">
      <c r="D16" s="56" t="s">
        <v>133</v>
      </c>
      <c r="E16" s="57" t="s">
        <v>122</v>
      </c>
      <c r="F16" s="57" t="s">
        <v>123</v>
      </c>
      <c r="G16" s="57" t="s">
        <v>124</v>
      </c>
      <c r="H16" s="57" t="s">
        <v>125</v>
      </c>
      <c r="I16" s="57" t="s">
        <v>126</v>
      </c>
      <c r="J16" s="57" t="s">
        <v>127</v>
      </c>
    </row>
    <row r="17" spans="3:10" x14ac:dyDescent="0.25">
      <c r="D17" s="56" t="s">
        <v>131</v>
      </c>
      <c r="E17" s="53" t="s">
        <v>82</v>
      </c>
      <c r="F17" s="53" t="s">
        <v>82</v>
      </c>
      <c r="G17" s="53" t="s">
        <v>83</v>
      </c>
      <c r="H17" s="53" t="s">
        <v>79</v>
      </c>
      <c r="I17" s="53" t="s">
        <v>84</v>
      </c>
      <c r="J17" s="53" t="s">
        <v>72</v>
      </c>
    </row>
    <row r="18" spans="3:10" x14ac:dyDescent="0.25">
      <c r="D18" s="56" t="s">
        <v>134</v>
      </c>
      <c r="E18" s="54" t="s">
        <v>97</v>
      </c>
      <c r="F18" s="54" t="s">
        <v>97</v>
      </c>
      <c r="G18" s="54" t="s">
        <v>74</v>
      </c>
      <c r="H18" s="54" t="s">
        <v>83</v>
      </c>
      <c r="I18" s="54" t="s">
        <v>98</v>
      </c>
      <c r="J18" s="54" t="s">
        <v>99</v>
      </c>
    </row>
    <row r="19" spans="3:10" ht="30" x14ac:dyDescent="0.25">
      <c r="D19" s="56" t="s">
        <v>132</v>
      </c>
      <c r="E19" s="55" t="s">
        <v>106</v>
      </c>
      <c r="F19" s="55" t="s">
        <v>106</v>
      </c>
      <c r="G19" s="55" t="s">
        <v>107</v>
      </c>
      <c r="H19" s="55" t="s">
        <v>107</v>
      </c>
      <c r="I19" s="55" t="s">
        <v>106</v>
      </c>
      <c r="J19" s="55" t="s">
        <v>106</v>
      </c>
    </row>
    <row r="20" spans="3:10" x14ac:dyDescent="0.25">
      <c r="E20" s="1"/>
      <c r="F20" s="1"/>
      <c r="G20" s="1"/>
      <c r="H20" s="1"/>
      <c r="I20" s="1"/>
      <c r="J20" s="1"/>
    </row>
    <row r="21" spans="3:10" ht="47.25" x14ac:dyDescent="0.25">
      <c r="D21" s="56" t="s">
        <v>133</v>
      </c>
      <c r="E21" s="57" t="s">
        <v>128</v>
      </c>
      <c r="F21" s="57" t="s">
        <v>129</v>
      </c>
      <c r="G21" s="57" t="s">
        <v>130</v>
      </c>
    </row>
    <row r="22" spans="3:10" x14ac:dyDescent="0.25">
      <c r="D22" s="56" t="s">
        <v>131</v>
      </c>
      <c r="E22" s="53" t="s">
        <v>85</v>
      </c>
      <c r="F22" s="53" t="s">
        <v>86</v>
      </c>
      <c r="G22" s="53" t="s">
        <v>88</v>
      </c>
    </row>
    <row r="23" spans="3:10" x14ac:dyDescent="0.25">
      <c r="D23" s="56" t="s">
        <v>134</v>
      </c>
      <c r="E23" s="54" t="s">
        <v>100</v>
      </c>
      <c r="F23" s="54" t="s">
        <v>78</v>
      </c>
      <c r="G23" s="54" t="s">
        <v>101</v>
      </c>
    </row>
    <row r="24" spans="3:10" ht="30" x14ac:dyDescent="0.25">
      <c r="D24" s="56" t="s">
        <v>132</v>
      </c>
      <c r="E24" s="55" t="s">
        <v>103</v>
      </c>
      <c r="F24" s="55" t="s">
        <v>108</v>
      </c>
      <c r="G24" s="55" t="s">
        <v>109</v>
      </c>
    </row>
    <row r="29" spans="3:10" ht="17.25" customHeight="1" x14ac:dyDescent="0.25">
      <c r="C29" s="5"/>
      <c r="D29" s="5"/>
      <c r="E29" s="5"/>
      <c r="F29" s="5"/>
      <c r="G29" s="5"/>
      <c r="H29" s="5"/>
    </row>
    <row r="30" spans="3:10" ht="15" customHeight="1" x14ac:dyDescent="0.25">
      <c r="C30" s="5"/>
      <c r="D30" s="64"/>
      <c r="E30" s="64"/>
      <c r="F30" s="64"/>
      <c r="G30" s="64"/>
      <c r="H30" s="5"/>
    </row>
    <row r="31" spans="3:10" ht="15" customHeight="1" x14ac:dyDescent="0.25">
      <c r="C31" s="5"/>
      <c r="D31" s="65"/>
      <c r="E31" s="66"/>
      <c r="F31" s="58"/>
      <c r="G31" s="59"/>
      <c r="H31" s="5"/>
    </row>
    <row r="32" spans="3:10" ht="15" customHeight="1" x14ac:dyDescent="0.25">
      <c r="C32" s="5"/>
      <c r="D32" s="65"/>
      <c r="E32" s="66"/>
      <c r="F32" s="58"/>
      <c r="G32" s="59"/>
      <c r="H32" s="5"/>
    </row>
    <row r="33" spans="3:8" ht="32.25" customHeight="1" x14ac:dyDescent="0.25">
      <c r="C33" s="5"/>
      <c r="D33" s="65"/>
      <c r="E33" s="66"/>
      <c r="F33" s="58"/>
      <c r="G33" s="59"/>
      <c r="H33" s="5"/>
    </row>
    <row r="34" spans="3:8" ht="18.75" x14ac:dyDescent="0.25">
      <c r="C34" s="5"/>
      <c r="D34" s="67"/>
      <c r="E34" s="68"/>
      <c r="F34" s="67"/>
      <c r="G34" s="68"/>
      <c r="H34" s="5"/>
    </row>
    <row r="35" spans="3:8" ht="27.75" customHeight="1" x14ac:dyDescent="0.25">
      <c r="C35" s="5"/>
      <c r="D35" s="5"/>
      <c r="E35" s="5"/>
      <c r="F35" s="5"/>
      <c r="G35" s="5"/>
      <c r="H35" s="5"/>
    </row>
    <row r="36" spans="3:8" ht="17.25" customHeight="1" x14ac:dyDescent="0.25">
      <c r="C36" s="5"/>
      <c r="D36" s="238"/>
      <c r="E36" s="238"/>
      <c r="F36" s="238"/>
      <c r="G36" s="238"/>
      <c r="H36" s="5"/>
    </row>
    <row r="37" spans="3:8" ht="17.25" customHeight="1" x14ac:dyDescent="0.25">
      <c r="C37" s="5"/>
      <c r="D37" s="64"/>
      <c r="E37" s="64"/>
      <c r="F37" s="64"/>
      <c r="G37" s="64"/>
      <c r="H37" s="5"/>
    </row>
    <row r="38" spans="3:8" ht="15.75" customHeight="1" x14ac:dyDescent="0.25">
      <c r="C38" s="5"/>
      <c r="D38" s="65"/>
      <c r="E38" s="66"/>
      <c r="F38" s="58"/>
      <c r="G38" s="59"/>
      <c r="H38" s="5"/>
    </row>
    <row r="39" spans="3:8" ht="15.75" customHeight="1" x14ac:dyDescent="0.25">
      <c r="C39" s="5"/>
      <c r="D39" s="65"/>
      <c r="E39" s="59"/>
      <c r="F39" s="58"/>
      <c r="G39" s="59"/>
      <c r="H39" s="5"/>
    </row>
    <row r="40" spans="3:8" ht="18.75" x14ac:dyDescent="0.25">
      <c r="C40" s="5"/>
      <c r="D40" s="67"/>
      <c r="E40" s="68"/>
      <c r="F40" s="67"/>
      <c r="G40" s="68"/>
      <c r="H40" s="5"/>
    </row>
    <row r="41" spans="3:8" x14ac:dyDescent="0.25">
      <c r="C41" s="5"/>
      <c r="D41" s="5"/>
      <c r="E41" s="5"/>
      <c r="F41" s="5"/>
      <c r="G41" s="5"/>
      <c r="H41" s="5"/>
    </row>
    <row r="42" spans="3:8" ht="27.75" customHeight="1" x14ac:dyDescent="0.25">
      <c r="C42" s="5"/>
      <c r="D42" s="5"/>
      <c r="E42" s="5"/>
      <c r="F42" s="5"/>
      <c r="G42" s="5"/>
      <c r="H42" s="5"/>
    </row>
    <row r="43" spans="3:8" ht="17.25" customHeight="1" x14ac:dyDescent="0.25">
      <c r="C43" s="5"/>
      <c r="D43" s="226"/>
      <c r="E43" s="228"/>
      <c r="F43" s="5"/>
      <c r="G43" s="5"/>
      <c r="H43" s="5"/>
    </row>
    <row r="44" spans="3:8" ht="15.75" customHeight="1" x14ac:dyDescent="0.25">
      <c r="C44" s="5"/>
      <c r="D44" s="64"/>
      <c r="E44" s="64"/>
      <c r="F44" s="5"/>
      <c r="G44" s="5"/>
      <c r="H44" s="5"/>
    </row>
    <row r="45" spans="3:8" x14ac:dyDescent="0.25">
      <c r="C45" s="5"/>
      <c r="D45" s="65"/>
      <c r="E45" s="59"/>
      <c r="F45" s="5"/>
      <c r="G45" s="5"/>
      <c r="H45" s="5"/>
    </row>
    <row r="46" spans="3:8" x14ac:dyDescent="0.25">
      <c r="C46" s="5"/>
      <c r="D46" s="65"/>
      <c r="E46" s="59"/>
      <c r="F46" s="5"/>
      <c r="G46" s="5"/>
      <c r="H46" s="5"/>
    </row>
    <row r="47" spans="3:8" x14ac:dyDescent="0.25">
      <c r="C47" s="5"/>
      <c r="D47" s="65"/>
      <c r="E47" s="59"/>
      <c r="F47" s="5"/>
      <c r="G47" s="5"/>
      <c r="H47" s="5"/>
    </row>
    <row r="48" spans="3:8" ht="18.75" x14ac:dyDescent="0.25">
      <c r="C48" s="5"/>
      <c r="D48" s="67"/>
      <c r="E48" s="68"/>
      <c r="F48" s="5"/>
      <c r="G48" s="5"/>
      <c r="H48" s="5"/>
    </row>
    <row r="49" spans="3:8" ht="27.75" customHeight="1" x14ac:dyDescent="0.25">
      <c r="C49" s="5"/>
      <c r="D49" s="5"/>
      <c r="E49" s="5"/>
      <c r="F49" s="5"/>
      <c r="G49" s="5"/>
      <c r="H49" s="5"/>
    </row>
    <row r="50" spans="3:8" ht="38.1" customHeight="1" x14ac:dyDescent="0.25">
      <c r="C50" s="5"/>
      <c r="D50" s="226"/>
      <c r="E50" s="227"/>
      <c r="F50" s="227"/>
      <c r="G50" s="227"/>
      <c r="H50" s="227"/>
    </row>
    <row r="51" spans="3:8" ht="18.75" x14ac:dyDescent="0.25">
      <c r="C51" s="5"/>
      <c r="D51" s="64"/>
      <c r="E51" s="64"/>
      <c r="F51" s="64"/>
      <c r="G51" s="64"/>
      <c r="H51" s="69"/>
    </row>
    <row r="52" spans="3:8" ht="18.75" x14ac:dyDescent="0.25">
      <c r="C52" s="5"/>
      <c r="D52" s="65"/>
      <c r="E52" s="66"/>
      <c r="F52" s="65"/>
      <c r="G52" s="59"/>
      <c r="H52" s="70"/>
    </row>
    <row r="53" spans="3:8" ht="18.75" x14ac:dyDescent="0.25">
      <c r="C53" s="5"/>
      <c r="D53" s="64"/>
      <c r="E53" s="64"/>
      <c r="F53" s="64"/>
      <c r="G53" s="64"/>
      <c r="H53" s="69"/>
    </row>
    <row r="54" spans="3:8" ht="18.75" x14ac:dyDescent="0.25">
      <c r="C54" s="5"/>
      <c r="D54" s="65"/>
      <c r="E54" s="66"/>
      <c r="F54" s="65"/>
      <c r="G54" s="59"/>
      <c r="H54" s="70"/>
    </row>
    <row r="55" spans="3:8" ht="18.75" customHeight="1" x14ac:dyDescent="0.25">
      <c r="C55" s="5"/>
      <c r="D55" s="12"/>
      <c r="E55" s="13"/>
      <c r="F55" s="14"/>
      <c r="G55" s="13"/>
      <c r="H55" s="14"/>
    </row>
    <row r="56" spans="3:8" ht="37.5" customHeight="1" x14ac:dyDescent="0.25">
      <c r="C56" s="5"/>
      <c r="D56" s="226"/>
      <c r="E56" s="227"/>
      <c r="F56" s="227"/>
      <c r="G56" s="227"/>
      <c r="H56" s="227"/>
    </row>
    <row r="57" spans="3:8" ht="15.75" customHeight="1" x14ac:dyDescent="0.25">
      <c r="C57" s="5"/>
      <c r="D57" s="64"/>
      <c r="E57" s="64"/>
      <c r="F57" s="64"/>
      <c r="G57" s="64"/>
      <c r="H57" s="69"/>
    </row>
    <row r="58" spans="3:8" ht="18.75" customHeight="1" x14ac:dyDescent="0.25">
      <c r="C58" s="5"/>
      <c r="D58" s="65"/>
      <c r="E58" s="66"/>
      <c r="F58" s="71"/>
      <c r="G58" s="59"/>
      <c r="H58" s="70"/>
    </row>
    <row r="59" spans="3:8" ht="15.75" customHeight="1" x14ac:dyDescent="0.25">
      <c r="C59" s="5"/>
      <c r="D59" s="64"/>
      <c r="E59" s="64"/>
      <c r="F59" s="64"/>
      <c r="G59" s="64"/>
      <c r="H59" s="69"/>
    </row>
    <row r="60" spans="3:8" ht="15.75" customHeight="1" x14ac:dyDescent="0.25">
      <c r="C60" s="5"/>
      <c r="D60" s="65"/>
      <c r="E60" s="66"/>
      <c r="F60" s="71"/>
      <c r="G60" s="59"/>
      <c r="H60" s="70"/>
    </row>
    <row r="61" spans="3:8" ht="27.75" customHeight="1" x14ac:dyDescent="0.25">
      <c r="C61" s="5"/>
      <c r="D61" s="5"/>
      <c r="E61" s="5"/>
      <c r="F61" s="5"/>
      <c r="G61" s="5"/>
      <c r="H61" s="5"/>
    </row>
    <row r="62" spans="3:8" ht="45" customHeight="1" x14ac:dyDescent="0.25">
      <c r="C62" s="5"/>
      <c r="D62" s="226"/>
      <c r="E62" s="227"/>
      <c r="F62" s="227"/>
      <c r="G62" s="228"/>
      <c r="H62" s="5"/>
    </row>
    <row r="63" spans="3:8" ht="60.75" customHeight="1" x14ac:dyDescent="0.25">
      <c r="C63" s="5"/>
      <c r="D63" s="64"/>
      <c r="E63" s="64"/>
      <c r="F63" s="72"/>
      <c r="G63" s="69"/>
      <c r="H63" s="5"/>
    </row>
    <row r="64" spans="3:8" ht="45" customHeight="1" x14ac:dyDescent="0.25">
      <c r="C64" s="5"/>
      <c r="D64" s="65"/>
      <c r="E64" s="59"/>
      <c r="F64" s="73"/>
      <c r="G64" s="74"/>
      <c r="H64" s="5"/>
    </row>
    <row r="65" spans="3:8" ht="15.75" customHeight="1" x14ac:dyDescent="0.25">
      <c r="C65" s="5"/>
      <c r="D65" s="65"/>
      <c r="E65" s="59"/>
      <c r="F65" s="73"/>
      <c r="G65" s="74"/>
      <c r="H65" s="5"/>
    </row>
    <row r="66" spans="3:8" ht="27.75" customHeight="1" x14ac:dyDescent="0.3">
      <c r="C66" s="4"/>
      <c r="D66" s="4"/>
      <c r="E66" s="10"/>
      <c r="F66" s="10"/>
      <c r="G66" s="11"/>
      <c r="H66" s="4"/>
    </row>
    <row r="67" spans="3:8" ht="17.25" customHeight="1" x14ac:dyDescent="0.25">
      <c r="C67" s="5"/>
      <c r="D67" s="226"/>
      <c r="E67" s="227"/>
      <c r="F67" s="227"/>
      <c r="G67" s="228"/>
      <c r="H67" s="5"/>
    </row>
    <row r="68" spans="3:8" ht="18.75" x14ac:dyDescent="0.25">
      <c r="C68" s="5"/>
      <c r="D68" s="64"/>
      <c r="E68" s="64"/>
      <c r="F68" s="72"/>
      <c r="G68" s="69"/>
      <c r="H68" s="5"/>
    </row>
    <row r="69" spans="3:8" ht="18.75" x14ac:dyDescent="0.25">
      <c r="C69" s="5"/>
      <c r="D69" s="65"/>
      <c r="E69" s="59"/>
      <c r="F69" s="73"/>
      <c r="G69" s="74"/>
      <c r="H69" s="5"/>
    </row>
    <row r="70" spans="3:8" ht="18.75" x14ac:dyDescent="0.25">
      <c r="C70" s="5"/>
      <c r="D70" s="65"/>
      <c r="E70" s="59"/>
      <c r="F70" s="73"/>
      <c r="G70" s="74"/>
      <c r="H70" s="5"/>
    </row>
    <row r="71" spans="3:8" x14ac:dyDescent="0.25">
      <c r="C71" s="5"/>
      <c r="D71" s="5"/>
      <c r="E71" s="5"/>
      <c r="F71" s="5"/>
      <c r="G71" s="5"/>
      <c r="H71" s="5"/>
    </row>
    <row r="72" spans="3:8" x14ac:dyDescent="0.25">
      <c r="C72" s="5"/>
      <c r="D72" s="75"/>
      <c r="E72" s="5"/>
      <c r="F72" s="5"/>
      <c r="G72" s="5"/>
      <c r="H72" s="5"/>
    </row>
    <row r="73" spans="3:8" x14ac:dyDescent="0.25">
      <c r="C73" s="5"/>
      <c r="D73" s="75"/>
      <c r="E73" s="5"/>
      <c r="F73" s="5"/>
      <c r="G73" s="5"/>
      <c r="H73" s="5"/>
    </row>
    <row r="74" spans="3:8" x14ac:dyDescent="0.25">
      <c r="C74" s="5"/>
      <c r="D74" s="5"/>
      <c r="E74" s="5"/>
      <c r="F74" s="5"/>
      <c r="G74" s="5"/>
      <c r="H74" s="5"/>
    </row>
    <row r="75" spans="3:8" x14ac:dyDescent="0.25">
      <c r="C75" s="5"/>
      <c r="D75" s="76"/>
      <c r="E75" s="76"/>
      <c r="F75" s="5"/>
      <c r="G75" s="5"/>
      <c r="H75" s="5"/>
    </row>
    <row r="76" spans="3:8" x14ac:dyDescent="0.25">
      <c r="C76" s="5"/>
      <c r="D76" s="76"/>
      <c r="E76" s="76"/>
      <c r="F76" s="5"/>
      <c r="G76" s="5"/>
      <c r="H76" s="5"/>
    </row>
  </sheetData>
  <mergeCells count="7">
    <mergeCell ref="D67:G67"/>
    <mergeCell ref="D1:J3"/>
    <mergeCell ref="D36:G36"/>
    <mergeCell ref="D43:E43"/>
    <mergeCell ref="D50:H50"/>
    <mergeCell ref="D56:H56"/>
    <mergeCell ref="D62:G62"/>
  </mergeCells>
  <pageMargins left="0.19685039370078741" right="0.19685039370078741" top="0.19685039370078741" bottom="0.19685039370078741" header="0.19685039370078741" footer="0.19685039370078741"/>
  <pageSetup paperSize="9" scale="65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C932B-52A8-4D07-9E65-CA0D8B58A80A}">
  <sheetPr codeName="Sheet3"/>
  <dimension ref="A1:P74"/>
  <sheetViews>
    <sheetView showGridLines="0" zoomScale="70" zoomScaleNormal="7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" style="95" customWidth="1"/>
    <col min="2" max="2" width="22.7109375" style="95" customWidth="1"/>
    <col min="3" max="3" width="9.140625" style="95"/>
    <col min="4" max="5" width="22.7109375" style="95" customWidth="1"/>
    <col min="6" max="6" width="25.140625" style="95" customWidth="1"/>
    <col min="7" max="8" width="22.7109375" style="95" customWidth="1"/>
    <col min="9" max="9" width="2.42578125" style="95" customWidth="1"/>
    <col min="10" max="10" width="0.85546875" style="95" customWidth="1"/>
    <col min="11" max="11" width="2.42578125" style="95" customWidth="1"/>
    <col min="12" max="13" width="22.5703125" style="95" customWidth="1"/>
    <col min="14" max="14" width="23.5703125" style="95" customWidth="1"/>
    <col min="15" max="16" width="22.5703125" style="95" customWidth="1"/>
    <col min="17" max="16384" width="9.140625" style="95"/>
  </cols>
  <sheetData>
    <row r="1" spans="1:16" ht="15" customHeight="1" x14ac:dyDescent="0.25">
      <c r="A1" s="133"/>
      <c r="B1" s="133"/>
      <c r="D1" s="254" t="s">
        <v>16</v>
      </c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23.25" customHeight="1" x14ac:dyDescent="0.25">
      <c r="A2" s="133"/>
      <c r="B2" s="134"/>
      <c r="C2" s="134"/>
      <c r="D2" s="254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</row>
    <row r="3" spans="1:16" ht="21.75" customHeight="1" x14ac:dyDescent="0.25">
      <c r="B3" s="134"/>
      <c r="C3" s="134"/>
      <c r="D3" s="254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ht="18.75" customHeight="1" x14ac:dyDescent="0.25">
      <c r="A4" s="135"/>
      <c r="M4" s="136"/>
    </row>
    <row r="5" spans="1:16" ht="15.75" customHeight="1" x14ac:dyDescent="0.25">
      <c r="D5" s="238"/>
      <c r="E5" s="238"/>
      <c r="F5" s="133"/>
      <c r="G5" s="133"/>
      <c r="H5" s="133"/>
      <c r="M5" s="136"/>
    </row>
    <row r="6" spans="1:16" ht="15.75" x14ac:dyDescent="0.25">
      <c r="D6" s="130"/>
      <c r="E6" s="130"/>
      <c r="F6" s="133"/>
      <c r="G6" s="133"/>
      <c r="H6" s="133"/>
      <c r="M6" s="136"/>
    </row>
    <row r="7" spans="1:16" ht="17.25" x14ac:dyDescent="0.25">
      <c r="G7" s="256" t="s">
        <v>6</v>
      </c>
      <c r="H7" s="256"/>
      <c r="I7" s="256"/>
      <c r="J7" s="256"/>
      <c r="K7" s="256"/>
      <c r="L7" s="256"/>
      <c r="M7" s="256"/>
      <c r="N7" s="96"/>
      <c r="O7" s="96"/>
      <c r="P7" s="96"/>
    </row>
    <row r="8" spans="1:16" ht="15.75" x14ac:dyDescent="0.25">
      <c r="G8" s="257" t="s">
        <v>1</v>
      </c>
      <c r="H8" s="257"/>
      <c r="I8" s="257"/>
      <c r="J8" s="257" t="s">
        <v>2</v>
      </c>
      <c r="K8" s="257"/>
      <c r="L8" s="257"/>
      <c r="M8" s="257"/>
      <c r="N8" s="97"/>
      <c r="O8" s="97"/>
      <c r="P8" s="98"/>
    </row>
    <row r="9" spans="1:16" x14ac:dyDescent="0.25">
      <c r="G9" s="258" t="s">
        <v>0</v>
      </c>
      <c r="H9" s="258"/>
      <c r="I9" s="258"/>
      <c r="J9" s="320">
        <v>22</v>
      </c>
      <c r="K9" s="321"/>
      <c r="L9" s="321"/>
      <c r="M9" s="322"/>
      <c r="N9" s="148"/>
    </row>
    <row r="10" spans="1:16" x14ac:dyDescent="0.25">
      <c r="G10" s="265" t="s">
        <v>3</v>
      </c>
      <c r="H10" s="265"/>
      <c r="I10" s="265"/>
      <c r="J10" s="327">
        <v>3</v>
      </c>
      <c r="K10" s="328"/>
      <c r="L10" s="328"/>
      <c r="M10" s="329"/>
      <c r="N10" s="148"/>
    </row>
    <row r="11" spans="1:16" x14ac:dyDescent="0.25">
      <c r="G11" s="258" t="s">
        <v>4</v>
      </c>
      <c r="H11" s="258"/>
      <c r="I11" s="258"/>
      <c r="J11" s="320">
        <v>17</v>
      </c>
      <c r="K11" s="321"/>
      <c r="L11" s="321"/>
      <c r="M11" s="322"/>
      <c r="N11" s="148"/>
      <c r="O11" s="99"/>
      <c r="P11" s="100"/>
    </row>
    <row r="12" spans="1:16" x14ac:dyDescent="0.25">
      <c r="G12" s="265" t="s">
        <v>5</v>
      </c>
      <c r="H12" s="265"/>
      <c r="I12" s="265"/>
      <c r="J12" s="327">
        <v>3</v>
      </c>
      <c r="K12" s="328"/>
      <c r="L12" s="328"/>
      <c r="M12" s="329"/>
      <c r="N12" s="148"/>
      <c r="O12" s="99"/>
      <c r="P12" s="100"/>
    </row>
    <row r="13" spans="1:16" ht="18.75" customHeight="1" x14ac:dyDescent="0.25">
      <c r="G13" s="260" t="s">
        <v>13</v>
      </c>
      <c r="H13" s="260"/>
      <c r="I13" s="260"/>
      <c r="J13" s="261">
        <f>SUM(J9:M12)</f>
        <v>45</v>
      </c>
      <c r="K13" s="261"/>
      <c r="L13" s="261"/>
      <c r="M13" s="261"/>
      <c r="N13" s="101"/>
      <c r="O13" s="101"/>
      <c r="P13" s="102"/>
    </row>
    <row r="14" spans="1:16" ht="15.75" customHeight="1" x14ac:dyDescent="0.25">
      <c r="D14" s="103"/>
      <c r="E14" s="262" t="s">
        <v>143</v>
      </c>
      <c r="F14" s="262"/>
      <c r="G14" s="262"/>
      <c r="H14" s="104"/>
      <c r="I14" s="104"/>
      <c r="J14" s="104"/>
      <c r="K14" s="104"/>
      <c r="L14" s="103"/>
      <c r="M14" s="263" t="s">
        <v>144</v>
      </c>
      <c r="N14" s="264"/>
      <c r="O14" s="264"/>
      <c r="P14" s="104"/>
    </row>
    <row r="15" spans="1:16" ht="5.25" customHeight="1" x14ac:dyDescent="0.25">
      <c r="D15" s="105"/>
      <c r="E15" s="262"/>
      <c r="F15" s="262"/>
      <c r="G15" s="262"/>
      <c r="H15" s="106"/>
      <c r="I15" s="106"/>
      <c r="J15" s="106"/>
      <c r="K15" s="106"/>
      <c r="L15" s="105"/>
      <c r="M15" s="262"/>
      <c r="N15" s="262"/>
      <c r="O15" s="262"/>
      <c r="P15" s="106"/>
    </row>
    <row r="16" spans="1:16" x14ac:dyDescent="0.25">
      <c r="E16" s="262"/>
      <c r="F16" s="262"/>
      <c r="G16" s="262"/>
      <c r="J16" s="107"/>
      <c r="M16" s="262"/>
      <c r="N16" s="262"/>
      <c r="O16" s="262"/>
    </row>
    <row r="17" spans="4:16" ht="17.25" customHeight="1" x14ac:dyDescent="0.25">
      <c r="D17" s="256" t="s">
        <v>137</v>
      </c>
      <c r="E17" s="256"/>
      <c r="F17" s="256"/>
      <c r="G17" s="256"/>
      <c r="H17" s="256"/>
      <c r="I17" s="96"/>
      <c r="J17" s="108"/>
      <c r="K17" s="96"/>
      <c r="L17" s="256" t="s">
        <v>137</v>
      </c>
      <c r="M17" s="256"/>
      <c r="N17" s="256"/>
      <c r="O17" s="256"/>
      <c r="P17" s="256"/>
    </row>
    <row r="18" spans="4:16" ht="15.75" x14ac:dyDescent="0.25">
      <c r="D18" s="257" t="s">
        <v>1</v>
      </c>
      <c r="E18" s="257"/>
      <c r="F18" s="257" t="s">
        <v>2</v>
      </c>
      <c r="G18" s="257"/>
      <c r="H18" s="257"/>
      <c r="I18" s="109"/>
      <c r="J18" s="110"/>
      <c r="K18" s="109"/>
      <c r="L18" s="257" t="s">
        <v>1</v>
      </c>
      <c r="M18" s="257"/>
      <c r="N18" s="257" t="s">
        <v>2</v>
      </c>
      <c r="O18" s="257"/>
      <c r="P18" s="257"/>
    </row>
    <row r="19" spans="4:16" x14ac:dyDescent="0.25">
      <c r="D19" s="258" t="s">
        <v>60</v>
      </c>
      <c r="E19" s="258"/>
      <c r="F19" s="259">
        <v>14</v>
      </c>
      <c r="G19" s="259"/>
      <c r="H19" s="259"/>
      <c r="I19" s="99"/>
      <c r="J19" s="111"/>
      <c r="K19" s="99"/>
      <c r="L19" s="258" t="s">
        <v>60</v>
      </c>
      <c r="M19" s="258"/>
      <c r="N19" s="259">
        <v>14</v>
      </c>
      <c r="O19" s="259"/>
      <c r="P19" s="259"/>
    </row>
    <row r="20" spans="4:16" ht="18.75" customHeight="1" x14ac:dyDescent="0.25">
      <c r="D20" s="265" t="s">
        <v>61</v>
      </c>
      <c r="E20" s="265"/>
      <c r="F20" s="241">
        <v>3</v>
      </c>
      <c r="G20" s="241"/>
      <c r="H20" s="241"/>
      <c r="I20" s="99"/>
      <c r="J20" s="111"/>
      <c r="K20" s="99"/>
      <c r="L20" s="265" t="s">
        <v>61</v>
      </c>
      <c r="M20" s="265"/>
      <c r="N20" s="241">
        <v>3</v>
      </c>
      <c r="O20" s="241"/>
      <c r="P20" s="241"/>
    </row>
    <row r="21" spans="4:16" ht="18.75" customHeight="1" x14ac:dyDescent="0.25">
      <c r="D21" s="213"/>
      <c r="E21" s="215" t="s">
        <v>164</v>
      </c>
      <c r="F21" s="216" t="s">
        <v>165</v>
      </c>
      <c r="G21" s="214"/>
      <c r="H21" s="214"/>
      <c r="I21" s="99"/>
      <c r="J21" s="111"/>
      <c r="K21" s="99"/>
      <c r="L21" s="213"/>
      <c r="M21" s="215" t="s">
        <v>164</v>
      </c>
      <c r="N21" s="216" t="s">
        <v>165</v>
      </c>
      <c r="O21" s="214"/>
      <c r="P21" s="214"/>
    </row>
    <row r="22" spans="4:16" ht="18.75" customHeight="1" x14ac:dyDescent="0.25">
      <c r="D22" s="252" t="s">
        <v>152</v>
      </c>
      <c r="E22" s="248">
        <v>1000</v>
      </c>
      <c r="F22" s="250">
        <v>0.115</v>
      </c>
      <c r="G22" s="239"/>
      <c r="H22" s="239">
        <f>E22*F22</f>
        <v>115</v>
      </c>
      <c r="I22" s="99"/>
      <c r="J22" s="111"/>
      <c r="K22" s="99"/>
      <c r="L22" s="252" t="s">
        <v>171</v>
      </c>
      <c r="M22" s="333">
        <v>1000</v>
      </c>
      <c r="N22" s="331">
        <v>0.115</v>
      </c>
      <c r="O22" s="205"/>
      <c r="P22" s="334">
        <f>M22*N22</f>
        <v>115</v>
      </c>
    </row>
    <row r="23" spans="4:16" ht="23.25" customHeight="1" x14ac:dyDescent="0.25">
      <c r="D23" s="253"/>
      <c r="E23" s="249"/>
      <c r="F23" s="251"/>
      <c r="G23" s="240"/>
      <c r="H23" s="240"/>
      <c r="I23" s="99"/>
      <c r="J23" s="111"/>
      <c r="K23" s="99"/>
      <c r="L23" s="253"/>
      <c r="M23" s="249"/>
      <c r="N23" s="332"/>
      <c r="O23" s="206"/>
      <c r="P23" s="335"/>
    </row>
    <row r="24" spans="4:16" ht="25.5" customHeight="1" x14ac:dyDescent="0.25">
      <c r="D24" s="260" t="s">
        <v>13</v>
      </c>
      <c r="E24" s="260"/>
      <c r="F24" s="261">
        <f>SUM(F19+F20+H22)</f>
        <v>132</v>
      </c>
      <c r="G24" s="261"/>
      <c r="H24" s="261"/>
      <c r="I24" s="99"/>
      <c r="J24" s="111"/>
      <c r="K24" s="99"/>
      <c r="L24" s="213"/>
      <c r="M24" s="215" t="s">
        <v>164</v>
      </c>
      <c r="N24" s="216" t="s">
        <v>162</v>
      </c>
      <c r="O24" s="216" t="s">
        <v>163</v>
      </c>
      <c r="P24" s="214"/>
    </row>
    <row r="25" spans="4:16" ht="45.75" customHeight="1" x14ac:dyDescent="0.25">
      <c r="I25" s="99"/>
      <c r="J25" s="111"/>
      <c r="K25" s="99"/>
      <c r="L25" s="203" t="s">
        <v>156</v>
      </c>
      <c r="M25" s="203">
        <v>3000</v>
      </c>
      <c r="N25" s="217">
        <f>M25/1000</f>
        <v>3</v>
      </c>
      <c r="O25" s="204">
        <v>80</v>
      </c>
      <c r="P25" s="204">
        <f>N25*O25</f>
        <v>240</v>
      </c>
    </row>
    <row r="26" spans="4:16" ht="26.25" customHeight="1" x14ac:dyDescent="0.25">
      <c r="I26" s="99"/>
      <c r="J26" s="111"/>
      <c r="K26" s="99"/>
      <c r="L26" s="260" t="s">
        <v>13</v>
      </c>
      <c r="M26" s="260"/>
      <c r="N26" s="261">
        <f>SUM(N19+N20+P22+P25)</f>
        <v>372</v>
      </c>
      <c r="O26" s="261"/>
      <c r="P26" s="261"/>
    </row>
    <row r="27" spans="4:16" ht="18.75" customHeight="1" x14ac:dyDescent="0.25">
      <c r="D27" s="159"/>
      <c r="E27" s="159"/>
      <c r="F27" s="159"/>
      <c r="G27" s="159"/>
      <c r="H27" s="159"/>
      <c r="J27" s="107"/>
      <c r="L27" s="159"/>
      <c r="M27" s="159"/>
      <c r="N27" s="159"/>
      <c r="O27" s="159"/>
      <c r="P27" s="159"/>
    </row>
    <row r="28" spans="4:16" ht="18.75" customHeight="1" x14ac:dyDescent="0.25">
      <c r="D28" s="256" t="s">
        <v>151</v>
      </c>
      <c r="E28" s="256"/>
      <c r="F28" s="256"/>
      <c r="G28" s="256"/>
      <c r="H28" s="256"/>
      <c r="I28" s="96"/>
      <c r="J28" s="108"/>
      <c r="K28" s="96"/>
      <c r="L28" s="256" t="s">
        <v>151</v>
      </c>
      <c r="M28" s="256"/>
      <c r="N28" s="256"/>
      <c r="O28" s="256"/>
      <c r="P28" s="256"/>
    </row>
    <row r="29" spans="4:16" ht="34.5" customHeight="1" x14ac:dyDescent="0.25">
      <c r="D29" s="257" t="s">
        <v>1</v>
      </c>
      <c r="E29" s="257"/>
      <c r="F29" s="164" t="s">
        <v>7</v>
      </c>
      <c r="G29" s="164" t="s">
        <v>8</v>
      </c>
      <c r="H29" s="164" t="s">
        <v>12</v>
      </c>
      <c r="I29" s="109"/>
      <c r="J29" s="110"/>
      <c r="K29" s="109"/>
      <c r="L29" s="257" t="s">
        <v>1</v>
      </c>
      <c r="M29" s="257"/>
      <c r="N29" s="164" t="s">
        <v>7</v>
      </c>
      <c r="O29" s="164" t="s">
        <v>8</v>
      </c>
      <c r="P29" s="164" t="s">
        <v>12</v>
      </c>
    </row>
    <row r="30" spans="4:16" ht="29.25" customHeight="1" x14ac:dyDescent="0.25">
      <c r="D30" s="258" t="s">
        <v>10</v>
      </c>
      <c r="E30" s="258"/>
      <c r="F30" s="112">
        <v>14</v>
      </c>
      <c r="G30" s="160">
        <v>5</v>
      </c>
      <c r="H30" s="161">
        <f>F30*G30</f>
        <v>70</v>
      </c>
      <c r="I30" s="99"/>
      <c r="J30" s="111"/>
      <c r="K30" s="99"/>
      <c r="L30" s="258" t="s">
        <v>10</v>
      </c>
      <c r="M30" s="258"/>
      <c r="N30" s="112">
        <v>14</v>
      </c>
      <c r="O30" s="160">
        <v>5</v>
      </c>
      <c r="P30" s="161">
        <f>N30*O30</f>
        <v>70</v>
      </c>
    </row>
    <row r="31" spans="4:16" ht="18.75" customHeight="1" x14ac:dyDescent="0.25">
      <c r="D31" s="265" t="s">
        <v>11</v>
      </c>
      <c r="E31" s="265"/>
      <c r="F31" s="114">
        <v>4</v>
      </c>
      <c r="G31" s="162">
        <v>2.25</v>
      </c>
      <c r="H31" s="140">
        <f>F31*G31</f>
        <v>9</v>
      </c>
      <c r="I31" s="99"/>
      <c r="J31" s="111"/>
      <c r="K31" s="99"/>
      <c r="L31" s="265" t="s">
        <v>11</v>
      </c>
      <c r="M31" s="265"/>
      <c r="N31" s="114">
        <v>4</v>
      </c>
      <c r="O31" s="162">
        <v>2.25</v>
      </c>
      <c r="P31" s="163">
        <f>N31*O31</f>
        <v>9</v>
      </c>
    </row>
    <row r="32" spans="4:16" ht="18.75" customHeight="1" x14ac:dyDescent="0.25">
      <c r="D32" s="258" t="s">
        <v>9</v>
      </c>
      <c r="E32" s="258"/>
      <c r="F32" s="112">
        <v>10</v>
      </c>
      <c r="G32" s="160">
        <v>1.8</v>
      </c>
      <c r="H32" s="161">
        <f>F32*G32</f>
        <v>18</v>
      </c>
      <c r="I32" s="99"/>
      <c r="J32" s="111"/>
      <c r="K32" s="99"/>
      <c r="L32" s="258" t="s">
        <v>9</v>
      </c>
      <c r="M32" s="258"/>
      <c r="N32" s="112">
        <v>10</v>
      </c>
      <c r="O32" s="160">
        <v>1.8</v>
      </c>
      <c r="P32" s="161">
        <f>N32*O32</f>
        <v>18</v>
      </c>
    </row>
    <row r="33" spans="4:16" ht="17.25" customHeight="1" x14ac:dyDescent="0.25">
      <c r="D33" s="245" t="s">
        <v>13</v>
      </c>
      <c r="E33" s="246"/>
      <c r="F33" s="246"/>
      <c r="G33" s="247"/>
      <c r="H33" s="144">
        <f>SUM(H30:H32)</f>
        <v>97</v>
      </c>
      <c r="I33" s="104"/>
      <c r="J33" s="106"/>
      <c r="K33" s="104"/>
      <c r="L33" s="245" t="s">
        <v>13</v>
      </c>
      <c r="M33" s="246"/>
      <c r="N33" s="246"/>
      <c r="O33" s="247"/>
      <c r="P33" s="144">
        <f>SUM(P30:P32)</f>
        <v>97</v>
      </c>
    </row>
    <row r="34" spans="4:16" x14ac:dyDescent="0.25">
      <c r="D34" s="159"/>
      <c r="E34" s="159"/>
      <c r="F34" s="159"/>
      <c r="G34" s="159"/>
      <c r="H34" s="159"/>
      <c r="J34" s="107"/>
      <c r="L34" s="159"/>
      <c r="M34" s="159"/>
      <c r="N34" s="159"/>
      <c r="O34" s="159"/>
      <c r="P34" s="159"/>
    </row>
    <row r="35" spans="4:16" ht="17.25" customHeight="1" x14ac:dyDescent="0.25">
      <c r="D35" s="266" t="s">
        <v>45</v>
      </c>
      <c r="E35" s="266"/>
      <c r="F35" s="266"/>
      <c r="G35" s="266"/>
      <c r="H35" s="190"/>
      <c r="I35" s="96"/>
      <c r="J35" s="108"/>
      <c r="K35" s="96"/>
      <c r="L35" s="266" t="s">
        <v>45</v>
      </c>
      <c r="M35" s="266"/>
      <c r="N35" s="266"/>
      <c r="O35" s="266"/>
      <c r="P35" s="190"/>
    </row>
    <row r="36" spans="4:16" ht="52.5" customHeight="1" x14ac:dyDescent="0.25">
      <c r="D36" s="188" t="s">
        <v>1</v>
      </c>
      <c r="E36" s="195" t="s">
        <v>154</v>
      </c>
      <c r="F36" s="188" t="s">
        <v>8</v>
      </c>
      <c r="G36" s="188" t="s">
        <v>12</v>
      </c>
      <c r="I36" s="109"/>
      <c r="J36" s="110"/>
      <c r="K36" s="109"/>
      <c r="L36" s="188" t="s">
        <v>1</v>
      </c>
      <c r="M36" s="195" t="s">
        <v>154</v>
      </c>
      <c r="N36" s="188" t="s">
        <v>8</v>
      </c>
      <c r="O36" s="188" t="s">
        <v>12</v>
      </c>
      <c r="P36" s="190"/>
    </row>
    <row r="37" spans="4:16" ht="15" customHeight="1" x14ac:dyDescent="0.25">
      <c r="D37" s="187" t="s">
        <v>46</v>
      </c>
      <c r="E37" s="187">
        <v>10</v>
      </c>
      <c r="F37" s="19">
        <v>2</v>
      </c>
      <c r="G37" s="18">
        <f>E37*F37</f>
        <v>20</v>
      </c>
      <c r="H37" s="190"/>
      <c r="I37" s="99"/>
      <c r="J37" s="111"/>
      <c r="K37" s="99"/>
      <c r="L37" s="187" t="s">
        <v>46</v>
      </c>
      <c r="M37" s="187">
        <v>10</v>
      </c>
      <c r="N37" s="19">
        <v>2</v>
      </c>
      <c r="O37" s="18">
        <f>M37*N37</f>
        <v>20</v>
      </c>
      <c r="P37" s="190"/>
    </row>
    <row r="38" spans="4:16" ht="18.75" customHeight="1" x14ac:dyDescent="0.25">
      <c r="D38" s="186" t="s">
        <v>47</v>
      </c>
      <c r="E38" s="267">
        <v>0</v>
      </c>
      <c r="F38" s="268"/>
      <c r="G38" s="191">
        <f>E38</f>
        <v>0</v>
      </c>
      <c r="H38" s="192" t="str">
        <f>IF(G38= 0, "Kış yağışları yeterli oluyor", " ")</f>
        <v>Kış yağışları yeterli oluyor</v>
      </c>
      <c r="I38" s="99"/>
      <c r="J38" s="111"/>
      <c r="K38" s="99"/>
      <c r="L38" s="186" t="s">
        <v>47</v>
      </c>
      <c r="M38" s="267">
        <v>0</v>
      </c>
      <c r="N38" s="268"/>
      <c r="O38" s="191">
        <f>M38</f>
        <v>0</v>
      </c>
      <c r="P38" s="192" t="str">
        <f>IF(O38= 0, "Kış yağışları yeterli oluyor", " ")</f>
        <v>Kış yağışları yeterli oluyor</v>
      </c>
    </row>
    <row r="39" spans="4:16" ht="18.75" customHeight="1" x14ac:dyDescent="0.25">
      <c r="D39" s="193" t="s">
        <v>13</v>
      </c>
      <c r="E39" s="193"/>
      <c r="F39" s="193"/>
      <c r="G39" s="194">
        <f>SUM(G37:G38)</f>
        <v>20</v>
      </c>
      <c r="H39" s="190"/>
      <c r="I39" s="104"/>
      <c r="J39" s="106"/>
      <c r="K39" s="104"/>
      <c r="L39" s="193" t="s">
        <v>13</v>
      </c>
      <c r="M39" s="193"/>
      <c r="N39" s="193"/>
      <c r="O39" s="194">
        <f>SUM(O37:O38)</f>
        <v>20</v>
      </c>
      <c r="P39" s="190"/>
    </row>
    <row r="40" spans="4:16" ht="15" customHeight="1" x14ac:dyDescent="0.25">
      <c r="D40" s="190" t="s">
        <v>48</v>
      </c>
      <c r="E40" s="190"/>
      <c r="F40" s="190"/>
      <c r="G40" s="190"/>
      <c r="H40" s="190"/>
      <c r="I40" s="119"/>
      <c r="J40" s="107"/>
      <c r="L40" s="190" t="s">
        <v>48</v>
      </c>
      <c r="M40" s="190"/>
      <c r="N40" s="190"/>
      <c r="O40" s="190"/>
      <c r="P40" s="190"/>
    </row>
    <row r="41" spans="4:16" ht="15" customHeight="1" x14ac:dyDescent="0.25">
      <c r="D41" s="190" t="s">
        <v>155</v>
      </c>
      <c r="E41" s="190"/>
      <c r="F41" s="190"/>
      <c r="G41" s="190"/>
      <c r="H41" s="190"/>
      <c r="I41" s="119"/>
      <c r="J41" s="107"/>
      <c r="L41" s="190" t="s">
        <v>155</v>
      </c>
      <c r="M41" s="190"/>
      <c r="N41" s="190"/>
      <c r="O41" s="190"/>
      <c r="P41" s="190"/>
    </row>
    <row r="42" spans="4:16" ht="15" customHeight="1" x14ac:dyDescent="0.25">
      <c r="D42" s="189"/>
      <c r="E42" s="189"/>
      <c r="F42" s="189"/>
      <c r="G42" s="189"/>
      <c r="H42" s="189"/>
      <c r="I42" s="119"/>
      <c r="J42" s="107"/>
      <c r="L42" s="189"/>
      <c r="M42" s="189"/>
      <c r="N42" s="189"/>
      <c r="O42" s="189"/>
      <c r="P42" s="189"/>
    </row>
    <row r="43" spans="4:16" ht="17.25" customHeight="1" x14ac:dyDescent="0.25">
      <c r="D43" s="256" t="s">
        <v>35</v>
      </c>
      <c r="E43" s="256"/>
      <c r="F43" s="256"/>
      <c r="G43" s="256"/>
      <c r="H43" s="256"/>
      <c r="I43" s="96"/>
      <c r="J43" s="108"/>
      <c r="K43" s="96"/>
      <c r="L43" s="256" t="s">
        <v>35</v>
      </c>
      <c r="M43" s="256"/>
      <c r="N43" s="256"/>
      <c r="O43" s="256"/>
      <c r="P43" s="256"/>
    </row>
    <row r="44" spans="4:16" ht="15.75" customHeight="1" x14ac:dyDescent="0.25">
      <c r="D44" s="257" t="s">
        <v>17</v>
      </c>
      <c r="E44" s="257"/>
      <c r="F44" s="257"/>
      <c r="G44" s="257" t="s">
        <v>18</v>
      </c>
      <c r="H44" s="257"/>
      <c r="I44" s="109"/>
      <c r="J44" s="110"/>
      <c r="K44" s="109"/>
      <c r="L44" s="257" t="s">
        <v>17</v>
      </c>
      <c r="M44" s="257"/>
      <c r="N44" s="257"/>
      <c r="O44" s="257" t="s">
        <v>18</v>
      </c>
      <c r="P44" s="257"/>
    </row>
    <row r="45" spans="4:16" ht="15" customHeight="1" x14ac:dyDescent="0.25">
      <c r="D45" s="258" t="s">
        <v>19</v>
      </c>
      <c r="E45" s="258"/>
      <c r="F45" s="258"/>
      <c r="G45" s="270">
        <v>60</v>
      </c>
      <c r="H45" s="270"/>
      <c r="I45" s="120"/>
      <c r="J45" s="121"/>
      <c r="K45" s="120"/>
      <c r="L45" s="258" t="s">
        <v>19</v>
      </c>
      <c r="M45" s="258"/>
      <c r="N45" s="258"/>
      <c r="O45" s="270">
        <v>60</v>
      </c>
      <c r="P45" s="270"/>
    </row>
    <row r="46" spans="4:16" x14ac:dyDescent="0.25">
      <c r="D46" s="265" t="s">
        <v>20</v>
      </c>
      <c r="E46" s="265"/>
      <c r="F46" s="265"/>
      <c r="G46" s="269">
        <v>15</v>
      </c>
      <c r="H46" s="269"/>
      <c r="I46" s="120"/>
      <c r="J46" s="121"/>
      <c r="K46" s="120"/>
      <c r="L46" s="265" t="s">
        <v>20</v>
      </c>
      <c r="M46" s="265"/>
      <c r="N46" s="265"/>
      <c r="O46" s="269">
        <v>15</v>
      </c>
      <c r="P46" s="269"/>
    </row>
    <row r="47" spans="4:16" x14ac:dyDescent="0.25">
      <c r="D47" s="258" t="s">
        <v>21</v>
      </c>
      <c r="E47" s="258"/>
      <c r="F47" s="258"/>
      <c r="G47" s="270">
        <v>4</v>
      </c>
      <c r="H47" s="270"/>
      <c r="I47" s="120"/>
      <c r="J47" s="121"/>
      <c r="K47" s="120"/>
      <c r="L47" s="258" t="s">
        <v>21</v>
      </c>
      <c r="M47" s="258"/>
      <c r="N47" s="258"/>
      <c r="O47" s="270">
        <v>4</v>
      </c>
      <c r="P47" s="270"/>
    </row>
    <row r="48" spans="4:16" ht="18.75" x14ac:dyDescent="0.25">
      <c r="D48" s="260" t="s">
        <v>13</v>
      </c>
      <c r="E48" s="260"/>
      <c r="F48" s="260"/>
      <c r="G48" s="261">
        <f>SUM(G45:H47)</f>
        <v>79</v>
      </c>
      <c r="H48" s="261"/>
      <c r="I48" s="104"/>
      <c r="J48" s="106"/>
      <c r="K48" s="104"/>
      <c r="L48" s="260" t="s">
        <v>13</v>
      </c>
      <c r="M48" s="260"/>
      <c r="N48" s="260"/>
      <c r="O48" s="261">
        <f>SUM(O45:P47)</f>
        <v>79</v>
      </c>
      <c r="P48" s="261"/>
    </row>
    <row r="49" spans="3:16" x14ac:dyDescent="0.25">
      <c r="D49" s="159"/>
      <c r="E49" s="159"/>
      <c r="F49" s="159"/>
      <c r="G49" s="159"/>
      <c r="H49" s="159"/>
      <c r="J49" s="107"/>
      <c r="L49" s="159"/>
      <c r="M49" s="159"/>
      <c r="N49" s="159"/>
      <c r="O49" s="159"/>
      <c r="P49" s="159"/>
    </row>
    <row r="50" spans="3:16" ht="17.25" customHeight="1" x14ac:dyDescent="0.25">
      <c r="E50" s="242" t="s">
        <v>157</v>
      </c>
      <c r="F50" s="243"/>
      <c r="G50" s="243"/>
      <c r="H50" s="244"/>
      <c r="I50" s="96"/>
      <c r="J50" s="108"/>
      <c r="K50" s="96"/>
      <c r="L50" s="242" t="s">
        <v>157</v>
      </c>
      <c r="M50" s="243"/>
      <c r="N50" s="243"/>
      <c r="O50" s="244"/>
    </row>
    <row r="51" spans="3:16" ht="40.5" customHeight="1" x14ac:dyDescent="0.25">
      <c r="E51" s="164" t="s">
        <v>37</v>
      </c>
      <c r="F51" s="164" t="s">
        <v>38</v>
      </c>
      <c r="G51" s="164" t="s">
        <v>40</v>
      </c>
      <c r="H51" s="145" t="s">
        <v>36</v>
      </c>
      <c r="I51" s="122"/>
      <c r="J51" s="123"/>
      <c r="K51" s="122"/>
      <c r="L51" s="202" t="s">
        <v>39</v>
      </c>
      <c r="M51" s="202" t="s">
        <v>38</v>
      </c>
      <c r="N51" s="202" t="s">
        <v>40</v>
      </c>
      <c r="O51" s="145" t="s">
        <v>36</v>
      </c>
    </row>
    <row r="52" spans="3:16" ht="15.75" x14ac:dyDescent="0.25">
      <c r="E52" s="160">
        <v>1000</v>
      </c>
      <c r="F52" s="129">
        <v>0.55000000000000004</v>
      </c>
      <c r="G52" s="45">
        <f>E52*F52</f>
        <v>550</v>
      </c>
      <c r="H52" s="147">
        <f>G52</f>
        <v>550</v>
      </c>
      <c r="I52" s="126"/>
      <c r="J52" s="127"/>
      <c r="K52" s="126"/>
      <c r="L52" s="200">
        <v>3000</v>
      </c>
      <c r="M52" s="129">
        <v>0.35</v>
      </c>
      <c r="N52" s="45">
        <f>L52*M52</f>
        <v>1050</v>
      </c>
      <c r="O52" s="147">
        <f>N52</f>
        <v>1050</v>
      </c>
    </row>
    <row r="53" spans="3:16" ht="17.25" x14ac:dyDescent="0.25">
      <c r="D53" s="128"/>
      <c r="E53" s="128"/>
      <c r="F53" s="128"/>
      <c r="G53" s="128"/>
      <c r="H53" s="165"/>
      <c r="I53" s="122"/>
      <c r="J53" s="123"/>
      <c r="K53" s="122"/>
      <c r="L53" s="159"/>
      <c r="M53" s="159"/>
      <c r="N53" s="159"/>
      <c r="O53" s="159"/>
      <c r="P53" s="159"/>
    </row>
    <row r="54" spans="3:16" ht="17.25" customHeight="1" x14ac:dyDescent="0.25">
      <c r="D54" s="256" t="s">
        <v>62</v>
      </c>
      <c r="E54" s="256"/>
      <c r="F54" s="256"/>
      <c r="G54" s="256"/>
      <c r="H54" s="256"/>
      <c r="I54" s="96"/>
      <c r="J54" s="108"/>
      <c r="K54" s="96"/>
      <c r="L54" s="256" t="s">
        <v>62</v>
      </c>
      <c r="M54" s="256"/>
      <c r="N54" s="256"/>
      <c r="O54" s="256"/>
      <c r="P54" s="256"/>
    </row>
    <row r="55" spans="3:16" ht="89.25" customHeight="1" x14ac:dyDescent="0.25">
      <c r="D55" s="257" t="s">
        <v>22</v>
      </c>
      <c r="E55" s="257"/>
      <c r="F55" s="164" t="s">
        <v>158</v>
      </c>
      <c r="G55" s="164" t="s">
        <v>63</v>
      </c>
      <c r="H55" s="145" t="s">
        <v>44</v>
      </c>
      <c r="I55" s="122"/>
      <c r="J55" s="123"/>
      <c r="K55" s="122"/>
      <c r="L55" s="257" t="s">
        <v>22</v>
      </c>
      <c r="M55" s="257"/>
      <c r="N55" s="164" t="s">
        <v>158</v>
      </c>
      <c r="O55" s="164" t="s">
        <v>63</v>
      </c>
      <c r="P55" s="145" t="s">
        <v>44</v>
      </c>
    </row>
    <row r="56" spans="3:16" ht="17.25" x14ac:dyDescent="0.25">
      <c r="D56" s="258" t="s">
        <v>159</v>
      </c>
      <c r="E56" s="258"/>
      <c r="F56" s="161">
        <f>H52+G48</f>
        <v>629</v>
      </c>
      <c r="G56" s="45">
        <f>J13+F24+H33+G39</f>
        <v>294</v>
      </c>
      <c r="H56" s="147">
        <f>F56-G56</f>
        <v>335</v>
      </c>
      <c r="I56" s="126"/>
      <c r="J56" s="127"/>
      <c r="K56" s="126"/>
      <c r="L56" s="258" t="s">
        <v>170</v>
      </c>
      <c r="M56" s="258"/>
      <c r="N56" s="201">
        <f>O52+O48</f>
        <v>1129</v>
      </c>
      <c r="O56" s="45">
        <f>J13+N26+P33+O39</f>
        <v>534</v>
      </c>
      <c r="P56" s="146">
        <f>N56-O56</f>
        <v>595</v>
      </c>
    </row>
    <row r="57" spans="3:16" ht="17.25" x14ac:dyDescent="0.25">
      <c r="D57" s="274"/>
      <c r="E57" s="275"/>
      <c r="F57" s="166"/>
      <c r="G57" s="167"/>
      <c r="H57" s="150"/>
      <c r="I57" s="122"/>
      <c r="J57" s="123"/>
      <c r="K57" s="122"/>
    </row>
    <row r="58" spans="3:16" ht="15.75" x14ac:dyDescent="0.25">
      <c r="D58" s="14"/>
      <c r="E58" s="137"/>
      <c r="F58" s="132"/>
      <c r="G58" s="138"/>
      <c r="H58" s="133"/>
      <c r="M58" s="136"/>
    </row>
    <row r="59" spans="3:16" ht="17.25" x14ac:dyDescent="0.25">
      <c r="D59" s="271" t="s">
        <v>57</v>
      </c>
      <c r="E59" s="271"/>
      <c r="F59" s="132"/>
      <c r="G59" s="131"/>
      <c r="H59" s="133"/>
      <c r="M59" s="136"/>
    </row>
    <row r="60" spans="3:16" x14ac:dyDescent="0.25">
      <c r="D60" s="271" t="s">
        <v>58</v>
      </c>
      <c r="E60" s="271"/>
      <c r="M60" s="136"/>
    </row>
    <row r="61" spans="3:16" x14ac:dyDescent="0.25">
      <c r="D61" s="272"/>
      <c r="E61" s="272"/>
      <c r="M61" s="136"/>
    </row>
    <row r="62" spans="3:16" x14ac:dyDescent="0.25">
      <c r="D62" s="273" t="s">
        <v>68</v>
      </c>
      <c r="E62" s="273"/>
      <c r="M62" s="136"/>
    </row>
    <row r="63" spans="3:16" ht="18.75" customHeight="1" x14ac:dyDescent="0.25">
      <c r="C63" s="136"/>
      <c r="D63" s="136"/>
      <c r="M63" s="136"/>
    </row>
    <row r="64" spans="3:16" ht="17.25" customHeight="1" x14ac:dyDescent="0.25">
      <c r="D64" s="143"/>
      <c r="E64" s="139"/>
      <c r="M64" s="136"/>
    </row>
    <row r="65" spans="4:13" ht="17.25" x14ac:dyDescent="0.25">
      <c r="D65" s="72"/>
      <c r="E65" s="72"/>
      <c r="F65" s="72"/>
      <c r="G65" s="80"/>
      <c r="H65" s="136"/>
      <c r="I65" s="136"/>
      <c r="J65" s="136"/>
      <c r="K65" s="136"/>
      <c r="L65" s="136"/>
      <c r="M65" s="136"/>
    </row>
    <row r="66" spans="4:13" ht="15.75" x14ac:dyDescent="0.25">
      <c r="D66" s="65"/>
      <c r="E66" s="140"/>
      <c r="F66" s="73"/>
      <c r="G66" s="141"/>
      <c r="H66" s="136"/>
      <c r="I66" s="136"/>
      <c r="J66" s="136"/>
      <c r="K66" s="136"/>
      <c r="L66" s="136"/>
      <c r="M66" s="136"/>
    </row>
    <row r="67" spans="4:13" ht="17.25" x14ac:dyDescent="0.25">
      <c r="D67" s="65"/>
      <c r="E67" s="140"/>
      <c r="F67" s="73"/>
      <c r="G67" s="80"/>
      <c r="H67" s="136"/>
      <c r="I67" s="136"/>
      <c r="J67" s="136"/>
      <c r="K67" s="136"/>
      <c r="L67" s="136"/>
      <c r="M67" s="136"/>
    </row>
    <row r="68" spans="4:13" x14ac:dyDescent="0.25">
      <c r="D68" s="136"/>
      <c r="E68" s="136"/>
      <c r="F68" s="136"/>
      <c r="G68" s="136"/>
      <c r="H68" s="136"/>
      <c r="I68" s="136"/>
      <c r="J68" s="136"/>
      <c r="K68" s="136"/>
      <c r="L68" s="136"/>
      <c r="M68" s="136"/>
    </row>
    <row r="69" spans="4:13" x14ac:dyDescent="0.25">
      <c r="D69" s="142"/>
      <c r="E69" s="136"/>
      <c r="F69" s="136"/>
      <c r="G69" s="136"/>
      <c r="H69" s="136"/>
      <c r="I69" s="136"/>
      <c r="J69" s="136"/>
      <c r="K69" s="136"/>
      <c r="L69" s="136"/>
      <c r="M69" s="136"/>
    </row>
    <row r="70" spans="4:13" x14ac:dyDescent="0.25">
      <c r="D70" s="142"/>
      <c r="E70" s="136"/>
      <c r="F70" s="136"/>
      <c r="G70" s="136"/>
      <c r="H70" s="136"/>
      <c r="I70" s="136"/>
      <c r="J70" s="136"/>
      <c r="K70" s="136"/>
      <c r="L70" s="136"/>
      <c r="M70" s="136"/>
    </row>
    <row r="71" spans="4:13" x14ac:dyDescent="0.25">
      <c r="D71" s="136"/>
      <c r="E71" s="136"/>
      <c r="F71" s="136"/>
      <c r="G71" s="136"/>
      <c r="H71" s="136"/>
      <c r="I71" s="136"/>
      <c r="J71" s="136"/>
      <c r="K71" s="136"/>
      <c r="L71" s="136"/>
      <c r="M71" s="136"/>
    </row>
    <row r="72" spans="4:13" x14ac:dyDescent="0.25">
      <c r="D72" s="143"/>
      <c r="E72" s="143"/>
      <c r="F72" s="136"/>
      <c r="G72" s="136"/>
      <c r="H72" s="136"/>
      <c r="I72" s="136"/>
      <c r="J72" s="136"/>
      <c r="K72" s="136"/>
      <c r="L72" s="136"/>
      <c r="M72" s="136"/>
    </row>
    <row r="73" spans="4:13" x14ac:dyDescent="0.25">
      <c r="D73" s="136"/>
      <c r="E73" s="136"/>
      <c r="F73" s="136"/>
      <c r="G73" s="136"/>
      <c r="H73" s="136"/>
      <c r="I73" s="136"/>
      <c r="J73" s="136"/>
      <c r="K73" s="136"/>
      <c r="L73" s="136"/>
      <c r="M73" s="136"/>
    </row>
    <row r="74" spans="4:13" x14ac:dyDescent="0.25">
      <c r="D74" s="136"/>
      <c r="E74" s="136"/>
      <c r="F74" s="136"/>
      <c r="G74" s="136"/>
      <c r="H74" s="136"/>
      <c r="I74" s="136"/>
      <c r="J74" s="136"/>
      <c r="K74" s="136"/>
      <c r="L74" s="136"/>
      <c r="M74" s="136"/>
    </row>
  </sheetData>
  <mergeCells count="95">
    <mergeCell ref="L22:L23"/>
    <mergeCell ref="M22:M23"/>
    <mergeCell ref="N22:N23"/>
    <mergeCell ref="P22:P23"/>
    <mergeCell ref="J12:M12"/>
    <mergeCell ref="D60:E60"/>
    <mergeCell ref="D61:E61"/>
    <mergeCell ref="D62:E62"/>
    <mergeCell ref="D56:E56"/>
    <mergeCell ref="L56:M56"/>
    <mergeCell ref="D57:E57"/>
    <mergeCell ref="D48:F48"/>
    <mergeCell ref="G48:H48"/>
    <mergeCell ref="L48:N48"/>
    <mergeCell ref="O48:P48"/>
    <mergeCell ref="D59:E59"/>
    <mergeCell ref="D54:H54"/>
    <mergeCell ref="L54:P54"/>
    <mergeCell ref="D55:E55"/>
    <mergeCell ref="L55:M55"/>
    <mergeCell ref="D44:F44"/>
    <mergeCell ref="G44:H44"/>
    <mergeCell ref="L44:N44"/>
    <mergeCell ref="O44:P44"/>
    <mergeCell ref="D45:F45"/>
    <mergeCell ref="G45:H45"/>
    <mergeCell ref="L45:N45"/>
    <mergeCell ref="O45:P45"/>
    <mergeCell ref="D46:F46"/>
    <mergeCell ref="G46:H46"/>
    <mergeCell ref="L46:N46"/>
    <mergeCell ref="O46:P46"/>
    <mergeCell ref="D47:F47"/>
    <mergeCell ref="G47:H47"/>
    <mergeCell ref="L47:N47"/>
    <mergeCell ref="O47:P47"/>
    <mergeCell ref="D35:G35"/>
    <mergeCell ref="L35:O35"/>
    <mergeCell ref="M38:N38"/>
    <mergeCell ref="D43:H43"/>
    <mergeCell ref="L43:P43"/>
    <mergeCell ref="E38:F38"/>
    <mergeCell ref="D32:E32"/>
    <mergeCell ref="L32:M32"/>
    <mergeCell ref="D29:E29"/>
    <mergeCell ref="L29:M29"/>
    <mergeCell ref="D30:E30"/>
    <mergeCell ref="L30:M30"/>
    <mergeCell ref="D31:E31"/>
    <mergeCell ref="L31:M31"/>
    <mergeCell ref="D20:E20"/>
    <mergeCell ref="F20:H20"/>
    <mergeCell ref="L20:M20"/>
    <mergeCell ref="N20:P20"/>
    <mergeCell ref="F24:H24"/>
    <mergeCell ref="L26:M26"/>
    <mergeCell ref="N26:P26"/>
    <mergeCell ref="D28:H28"/>
    <mergeCell ref="L28:P28"/>
    <mergeCell ref="G9:I9"/>
    <mergeCell ref="J9:M9"/>
    <mergeCell ref="D18:E18"/>
    <mergeCell ref="F18:H18"/>
    <mergeCell ref="L18:M18"/>
    <mergeCell ref="G13:I13"/>
    <mergeCell ref="J13:M13"/>
    <mergeCell ref="E14:G16"/>
    <mergeCell ref="M14:O16"/>
    <mergeCell ref="D17:H17"/>
    <mergeCell ref="L17:P17"/>
    <mergeCell ref="G10:I10"/>
    <mergeCell ref="J10:M10"/>
    <mergeCell ref="G11:I11"/>
    <mergeCell ref="J11:M11"/>
    <mergeCell ref="G12:I12"/>
    <mergeCell ref="D1:P3"/>
    <mergeCell ref="D5:E5"/>
    <mergeCell ref="G7:M7"/>
    <mergeCell ref="G8:I8"/>
    <mergeCell ref="J8:M8"/>
    <mergeCell ref="G22:G23"/>
    <mergeCell ref="E50:H50"/>
    <mergeCell ref="L50:O50"/>
    <mergeCell ref="D33:G33"/>
    <mergeCell ref="L33:O33"/>
    <mergeCell ref="H22:H23"/>
    <mergeCell ref="E22:E23"/>
    <mergeCell ref="F22:F23"/>
    <mergeCell ref="D22:D23"/>
    <mergeCell ref="N18:P18"/>
    <mergeCell ref="D19:E19"/>
    <mergeCell ref="F19:H19"/>
    <mergeCell ref="L19:M19"/>
    <mergeCell ref="N19:P19"/>
    <mergeCell ref="D24:E24"/>
  </mergeCells>
  <pageMargins left="0.19685039370078741" right="0.19685039370078741" top="0.19685039370078741" bottom="0.19685039370078741" header="0.19685039370078741" footer="0.19685039370078741"/>
  <pageSetup paperSize="9" scale="65"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2A5A-A287-478D-8DCE-C98A99FA2B28}">
  <sheetPr codeName="Sheet4"/>
  <dimension ref="A1:P74"/>
  <sheetViews>
    <sheetView showGridLines="0" zoomScale="70" zoomScaleNormal="7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" style="95" customWidth="1"/>
    <col min="2" max="2" width="22.7109375" style="95" customWidth="1"/>
    <col min="3" max="3" width="9.140625" style="95"/>
    <col min="4" max="5" width="22.7109375" style="95" customWidth="1"/>
    <col min="6" max="6" width="25.140625" style="95" customWidth="1"/>
    <col min="7" max="8" width="22.7109375" style="95" customWidth="1"/>
    <col min="9" max="9" width="2.42578125" style="95" customWidth="1"/>
    <col min="10" max="10" width="0.85546875" style="95" customWidth="1"/>
    <col min="11" max="11" width="2.42578125" style="95" customWidth="1"/>
    <col min="12" max="13" width="22.5703125" style="95" customWidth="1"/>
    <col min="14" max="14" width="23.5703125" style="95" customWidth="1"/>
    <col min="15" max="16" width="22.5703125" style="95" customWidth="1"/>
    <col min="17" max="16384" width="9.140625" style="95"/>
  </cols>
  <sheetData>
    <row r="1" spans="1:16" ht="15" customHeight="1" x14ac:dyDescent="0.25">
      <c r="A1" s="133"/>
      <c r="B1" s="133"/>
      <c r="D1" s="276" t="s">
        <v>16</v>
      </c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</row>
    <row r="2" spans="1:16" ht="23.25" customHeight="1" x14ac:dyDescent="0.25">
      <c r="A2" s="133"/>
      <c r="B2" s="134"/>
      <c r="C2" s="134"/>
      <c r="D2" s="276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ht="21.75" customHeight="1" x14ac:dyDescent="0.25">
      <c r="B3" s="134"/>
      <c r="C3" s="134"/>
      <c r="D3" s="276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</row>
    <row r="4" spans="1:16" ht="18.75" customHeight="1" x14ac:dyDescent="0.25">
      <c r="A4" s="135"/>
      <c r="M4" s="136"/>
    </row>
    <row r="5" spans="1:16" ht="15.75" customHeight="1" x14ac:dyDescent="0.25">
      <c r="D5" s="238"/>
      <c r="E5" s="238"/>
      <c r="F5" s="133"/>
      <c r="G5" s="133"/>
      <c r="H5" s="133"/>
      <c r="M5" s="136"/>
    </row>
    <row r="6" spans="1:16" ht="15.75" x14ac:dyDescent="0.25">
      <c r="D6" s="130"/>
      <c r="E6" s="130"/>
      <c r="F6" s="133"/>
      <c r="G6" s="133"/>
      <c r="H6" s="133"/>
      <c r="M6" s="136"/>
    </row>
    <row r="7" spans="1:16" ht="17.25" x14ac:dyDescent="0.25">
      <c r="G7" s="256" t="s">
        <v>6</v>
      </c>
      <c r="H7" s="256"/>
      <c r="I7" s="256"/>
      <c r="J7" s="256"/>
      <c r="K7" s="256"/>
      <c r="L7" s="256"/>
      <c r="M7" s="256"/>
      <c r="N7" s="96"/>
      <c r="O7" s="96"/>
      <c r="P7" s="96"/>
    </row>
    <row r="8" spans="1:16" ht="15.75" x14ac:dyDescent="0.25">
      <c r="G8" s="257" t="s">
        <v>1</v>
      </c>
      <c r="H8" s="257"/>
      <c r="I8" s="257"/>
      <c r="J8" s="257" t="s">
        <v>2</v>
      </c>
      <c r="K8" s="257"/>
      <c r="L8" s="257"/>
      <c r="M8" s="257"/>
      <c r="N8" s="97"/>
      <c r="O8" s="97"/>
      <c r="P8" s="98"/>
    </row>
    <row r="9" spans="1:16" x14ac:dyDescent="0.25">
      <c r="G9" s="258" t="s">
        <v>0</v>
      </c>
      <c r="H9" s="258"/>
      <c r="I9" s="258"/>
      <c r="J9" s="259">
        <v>22</v>
      </c>
      <c r="K9" s="259"/>
      <c r="L9" s="259"/>
      <c r="M9" s="259"/>
      <c r="N9" s="148"/>
    </row>
    <row r="10" spans="1:16" x14ac:dyDescent="0.25">
      <c r="G10" s="265" t="s">
        <v>3</v>
      </c>
      <c r="H10" s="265"/>
      <c r="I10" s="265"/>
      <c r="J10" s="241">
        <v>3</v>
      </c>
      <c r="K10" s="241"/>
      <c r="L10" s="241"/>
      <c r="M10" s="241"/>
      <c r="N10" s="148"/>
    </row>
    <row r="11" spans="1:16" x14ac:dyDescent="0.25">
      <c r="G11" s="258" t="s">
        <v>4</v>
      </c>
      <c r="H11" s="258"/>
      <c r="I11" s="258"/>
      <c r="J11" s="259">
        <v>17</v>
      </c>
      <c r="K11" s="259"/>
      <c r="L11" s="259"/>
      <c r="M11" s="259"/>
      <c r="N11" s="148"/>
      <c r="O11" s="99"/>
      <c r="P11" s="100"/>
    </row>
    <row r="12" spans="1:16" x14ac:dyDescent="0.25">
      <c r="G12" s="265" t="s">
        <v>5</v>
      </c>
      <c r="H12" s="265"/>
      <c r="I12" s="265"/>
      <c r="J12" s="241">
        <v>3</v>
      </c>
      <c r="K12" s="241"/>
      <c r="L12" s="241"/>
      <c r="M12" s="241"/>
      <c r="N12" s="148"/>
      <c r="O12" s="99"/>
      <c r="P12" s="100"/>
    </row>
    <row r="13" spans="1:16" ht="18.75" customHeight="1" x14ac:dyDescent="0.25">
      <c r="G13" s="278" t="s">
        <v>13</v>
      </c>
      <c r="H13" s="278"/>
      <c r="I13" s="278"/>
      <c r="J13" s="279">
        <f>SUM(J9:M12)</f>
        <v>45</v>
      </c>
      <c r="K13" s="279"/>
      <c r="L13" s="279"/>
      <c r="M13" s="279"/>
      <c r="N13" s="101"/>
      <c r="O13" s="101"/>
      <c r="P13" s="102"/>
    </row>
    <row r="14" spans="1:16" ht="15.75" customHeight="1" x14ac:dyDescent="0.25">
      <c r="D14" s="103"/>
      <c r="E14" s="262" t="s">
        <v>143</v>
      </c>
      <c r="F14" s="262"/>
      <c r="G14" s="262"/>
      <c r="H14" s="104"/>
      <c r="I14" s="104"/>
      <c r="J14" s="104"/>
      <c r="K14" s="104"/>
      <c r="L14" s="103"/>
      <c r="M14" s="263" t="s">
        <v>144</v>
      </c>
      <c r="N14" s="264"/>
      <c r="O14" s="264"/>
      <c r="P14" s="104"/>
    </row>
    <row r="15" spans="1:16" ht="5.25" customHeight="1" x14ac:dyDescent="0.25">
      <c r="D15" s="105"/>
      <c r="E15" s="262"/>
      <c r="F15" s="262"/>
      <c r="G15" s="262"/>
      <c r="H15" s="106"/>
      <c r="I15" s="106"/>
      <c r="J15" s="106"/>
      <c r="K15" s="106"/>
      <c r="L15" s="105"/>
      <c r="M15" s="262"/>
      <c r="N15" s="262"/>
      <c r="O15" s="262"/>
      <c r="P15" s="106"/>
    </row>
    <row r="16" spans="1:16" x14ac:dyDescent="0.25">
      <c r="E16" s="262"/>
      <c r="F16" s="262"/>
      <c r="G16" s="262"/>
      <c r="J16" s="107"/>
      <c r="M16" s="262"/>
      <c r="N16" s="262"/>
      <c r="O16" s="262"/>
    </row>
    <row r="17" spans="3:16" ht="21.75" customHeight="1" x14ac:dyDescent="0.25">
      <c r="D17" s="256" t="s">
        <v>137</v>
      </c>
      <c r="E17" s="256"/>
      <c r="F17" s="256"/>
      <c r="G17" s="256"/>
      <c r="H17" s="256"/>
      <c r="I17" s="96"/>
      <c r="J17" s="108"/>
      <c r="K17" s="96"/>
      <c r="L17" s="256" t="s">
        <v>137</v>
      </c>
      <c r="M17" s="256"/>
      <c r="N17" s="256"/>
      <c r="O17" s="256"/>
      <c r="P17" s="256"/>
    </row>
    <row r="18" spans="3:16" ht="15.75" x14ac:dyDescent="0.25">
      <c r="D18" s="257" t="s">
        <v>1</v>
      </c>
      <c r="E18" s="257"/>
      <c r="F18" s="257" t="s">
        <v>2</v>
      </c>
      <c r="G18" s="257"/>
      <c r="H18" s="257"/>
      <c r="I18" s="109"/>
      <c r="J18" s="110"/>
      <c r="K18" s="109"/>
      <c r="L18" s="257" t="s">
        <v>1</v>
      </c>
      <c r="M18" s="257"/>
      <c r="N18" s="257" t="s">
        <v>2</v>
      </c>
      <c r="O18" s="257"/>
      <c r="P18" s="257"/>
    </row>
    <row r="19" spans="3:16" x14ac:dyDescent="0.25">
      <c r="D19" s="258" t="s">
        <v>60</v>
      </c>
      <c r="E19" s="258"/>
      <c r="F19" s="259">
        <v>14</v>
      </c>
      <c r="G19" s="259"/>
      <c r="H19" s="259"/>
      <c r="I19" s="99"/>
      <c r="J19" s="111"/>
      <c r="K19" s="99"/>
      <c r="L19" s="258" t="s">
        <v>60</v>
      </c>
      <c r="M19" s="258"/>
      <c r="N19" s="259">
        <v>14</v>
      </c>
      <c r="O19" s="259"/>
      <c r="P19" s="259"/>
    </row>
    <row r="20" spans="3:16" ht="18.75" customHeight="1" x14ac:dyDescent="0.25">
      <c r="D20" s="265" t="s">
        <v>61</v>
      </c>
      <c r="E20" s="265"/>
      <c r="F20" s="241">
        <v>3</v>
      </c>
      <c r="G20" s="241"/>
      <c r="H20" s="241"/>
      <c r="I20" s="99"/>
      <c r="J20" s="111"/>
      <c r="K20" s="99"/>
      <c r="L20" s="265" t="s">
        <v>61</v>
      </c>
      <c r="M20" s="265"/>
      <c r="N20" s="241">
        <v>3</v>
      </c>
      <c r="O20" s="241"/>
      <c r="P20" s="241"/>
    </row>
    <row r="21" spans="3:16" ht="18.75" customHeight="1" x14ac:dyDescent="0.25">
      <c r="D21" s="213"/>
      <c r="E21" s="215" t="s">
        <v>164</v>
      </c>
      <c r="F21" s="216" t="s">
        <v>165</v>
      </c>
      <c r="G21" s="214"/>
      <c r="H21" s="214"/>
      <c r="I21" s="99"/>
      <c r="J21" s="111"/>
      <c r="K21" s="99"/>
      <c r="L21" s="213"/>
      <c r="M21" s="215" t="s">
        <v>164</v>
      </c>
      <c r="N21" s="216" t="s">
        <v>165</v>
      </c>
      <c r="O21" s="214"/>
      <c r="P21" s="214"/>
    </row>
    <row r="22" spans="3:16" ht="18.75" customHeight="1" x14ac:dyDescent="0.25">
      <c r="D22" s="252" t="s">
        <v>166</v>
      </c>
      <c r="E22" s="333">
        <v>650</v>
      </c>
      <c r="F22" s="331">
        <v>0.115</v>
      </c>
      <c r="G22" s="336"/>
      <c r="H22" s="341">
        <f>E22*F22</f>
        <v>74.75</v>
      </c>
      <c r="I22" s="99"/>
      <c r="J22" s="111"/>
      <c r="K22" s="99"/>
      <c r="L22" s="252" t="s">
        <v>172</v>
      </c>
      <c r="M22" s="333">
        <v>650</v>
      </c>
      <c r="N22" s="331">
        <v>0.115</v>
      </c>
      <c r="O22" s="205"/>
      <c r="P22" s="334">
        <f>M22*N22</f>
        <v>74.75</v>
      </c>
    </row>
    <row r="23" spans="3:16" ht="24" customHeight="1" x14ac:dyDescent="0.25">
      <c r="D23" s="253"/>
      <c r="E23" s="249"/>
      <c r="F23" s="332"/>
      <c r="G23" s="337"/>
      <c r="H23" s="342"/>
      <c r="I23" s="99"/>
      <c r="J23" s="111"/>
      <c r="K23" s="99"/>
      <c r="L23" s="253"/>
      <c r="M23" s="249"/>
      <c r="N23" s="332"/>
      <c r="O23" s="206"/>
      <c r="P23" s="335"/>
    </row>
    <row r="24" spans="3:16" ht="24.75" customHeight="1" x14ac:dyDescent="0.25">
      <c r="D24" s="338" t="s">
        <v>13</v>
      </c>
      <c r="E24" s="339"/>
      <c r="F24" s="339"/>
      <c r="G24" s="340"/>
      <c r="H24" s="207">
        <f>SUM(H22+F19+F20)</f>
        <v>91.75</v>
      </c>
      <c r="I24" s="99"/>
      <c r="J24" s="111"/>
      <c r="K24" s="99"/>
      <c r="L24" s="213"/>
      <c r="M24" s="215" t="s">
        <v>164</v>
      </c>
      <c r="N24" s="216" t="s">
        <v>162</v>
      </c>
      <c r="O24" s="216" t="s">
        <v>163</v>
      </c>
      <c r="P24" s="214"/>
    </row>
    <row r="25" spans="3:16" ht="51.75" customHeight="1" x14ac:dyDescent="0.25">
      <c r="I25" s="99"/>
      <c r="J25" s="111"/>
      <c r="K25" s="99"/>
      <c r="L25" s="203" t="s">
        <v>167</v>
      </c>
      <c r="M25" s="203">
        <v>2000</v>
      </c>
      <c r="N25" s="217">
        <f>M25/1000</f>
        <v>2</v>
      </c>
      <c r="O25" s="204">
        <v>80</v>
      </c>
      <c r="P25" s="204">
        <f>N25*O25</f>
        <v>160</v>
      </c>
    </row>
    <row r="26" spans="3:16" ht="18.75" customHeight="1" x14ac:dyDescent="0.25">
      <c r="J26" s="107"/>
      <c r="L26" s="278" t="s">
        <v>13</v>
      </c>
      <c r="M26" s="278"/>
      <c r="N26" s="279">
        <f>SUM(P22+N19+N20+P25)</f>
        <v>251.75</v>
      </c>
      <c r="O26" s="279"/>
      <c r="P26" s="279"/>
    </row>
    <row r="27" spans="3:16" ht="18.75" customHeight="1" x14ac:dyDescent="0.25">
      <c r="C27" s="209"/>
      <c r="D27" s="218"/>
      <c r="E27" s="218"/>
      <c r="F27" s="219"/>
      <c r="G27" s="219"/>
      <c r="H27" s="219"/>
      <c r="J27" s="107"/>
      <c r="L27" s="159"/>
      <c r="M27" s="159"/>
      <c r="N27" s="159"/>
      <c r="O27" s="159"/>
      <c r="P27" s="159"/>
    </row>
    <row r="28" spans="3:16" ht="18.75" customHeight="1" x14ac:dyDescent="0.25">
      <c r="D28" s="256" t="s">
        <v>14</v>
      </c>
      <c r="E28" s="256"/>
      <c r="F28" s="256"/>
      <c r="G28" s="256"/>
      <c r="H28" s="256"/>
      <c r="I28" s="96"/>
      <c r="J28" s="108"/>
      <c r="K28" s="96"/>
      <c r="L28" s="256" t="s">
        <v>14</v>
      </c>
      <c r="M28" s="256"/>
      <c r="N28" s="256"/>
      <c r="O28" s="256"/>
      <c r="P28" s="256"/>
    </row>
    <row r="29" spans="3:16" ht="34.5" customHeight="1" x14ac:dyDescent="0.25">
      <c r="D29" s="257" t="s">
        <v>1</v>
      </c>
      <c r="E29" s="257"/>
      <c r="F29" s="164" t="s">
        <v>7</v>
      </c>
      <c r="G29" s="164" t="s">
        <v>8</v>
      </c>
      <c r="H29" s="164" t="s">
        <v>12</v>
      </c>
      <c r="I29" s="109"/>
      <c r="J29" s="110"/>
      <c r="K29" s="109"/>
      <c r="L29" s="257" t="s">
        <v>1</v>
      </c>
      <c r="M29" s="257"/>
      <c r="N29" s="164" t="s">
        <v>7</v>
      </c>
      <c r="O29" s="164" t="s">
        <v>8</v>
      </c>
      <c r="P29" s="164" t="s">
        <v>12</v>
      </c>
    </row>
    <row r="30" spans="3:16" ht="29.25" customHeight="1" x14ac:dyDescent="0.25">
      <c r="D30" s="258" t="s">
        <v>15</v>
      </c>
      <c r="E30" s="258"/>
      <c r="F30" s="112">
        <v>10</v>
      </c>
      <c r="G30" s="160">
        <v>6.5</v>
      </c>
      <c r="H30" s="161">
        <f>F30*G30</f>
        <v>65</v>
      </c>
      <c r="I30" s="99"/>
      <c r="J30" s="111"/>
      <c r="K30" s="99"/>
      <c r="L30" s="258" t="s">
        <v>15</v>
      </c>
      <c r="M30" s="258"/>
      <c r="N30" s="112">
        <v>10</v>
      </c>
      <c r="O30" s="160">
        <v>6.5</v>
      </c>
      <c r="P30" s="161">
        <f>N30*O30</f>
        <v>65</v>
      </c>
    </row>
    <row r="31" spans="3:16" ht="18.75" customHeight="1" x14ac:dyDescent="0.25">
      <c r="D31" s="265" t="s">
        <v>11</v>
      </c>
      <c r="E31" s="265"/>
      <c r="F31" s="114">
        <v>4</v>
      </c>
      <c r="G31" s="162">
        <v>2.25</v>
      </c>
      <c r="H31" s="140">
        <f>F31*G31</f>
        <v>9</v>
      </c>
      <c r="I31" s="99"/>
      <c r="J31" s="111"/>
      <c r="K31" s="99"/>
      <c r="L31" s="265" t="s">
        <v>11</v>
      </c>
      <c r="M31" s="265"/>
      <c r="N31" s="114">
        <v>4</v>
      </c>
      <c r="O31" s="162">
        <v>2.25</v>
      </c>
      <c r="P31" s="163">
        <f>N31*O31</f>
        <v>9</v>
      </c>
    </row>
    <row r="32" spans="3:16" ht="18.75" customHeight="1" x14ac:dyDescent="0.25">
      <c r="D32" s="258" t="s">
        <v>9</v>
      </c>
      <c r="E32" s="258"/>
      <c r="F32" s="112">
        <v>10</v>
      </c>
      <c r="G32" s="160">
        <v>1.8</v>
      </c>
      <c r="H32" s="161">
        <f>F32*G32</f>
        <v>18</v>
      </c>
      <c r="I32" s="99"/>
      <c r="J32" s="111"/>
      <c r="K32" s="99"/>
      <c r="L32" s="258" t="s">
        <v>9</v>
      </c>
      <c r="M32" s="258"/>
      <c r="N32" s="112">
        <v>10</v>
      </c>
      <c r="O32" s="160">
        <v>1.8</v>
      </c>
      <c r="P32" s="161">
        <f>N32*O32</f>
        <v>18</v>
      </c>
    </row>
    <row r="33" spans="4:16" ht="17.25" customHeight="1" x14ac:dyDescent="0.25">
      <c r="D33" s="278" t="s">
        <v>13</v>
      </c>
      <c r="E33" s="278"/>
      <c r="F33" s="115"/>
      <c r="G33" s="116"/>
      <c r="H33" s="115">
        <f>SUM(H30:H32)</f>
        <v>92</v>
      </c>
      <c r="I33" s="104"/>
      <c r="J33" s="106"/>
      <c r="K33" s="104"/>
      <c r="L33" s="278" t="s">
        <v>13</v>
      </c>
      <c r="M33" s="278"/>
      <c r="N33" s="115"/>
      <c r="O33" s="116"/>
      <c r="P33" s="115">
        <f>SUM(P30:P32)</f>
        <v>92</v>
      </c>
    </row>
    <row r="34" spans="4:16" x14ac:dyDescent="0.25">
      <c r="D34" s="159"/>
      <c r="E34" s="159"/>
      <c r="F34" s="159"/>
      <c r="G34" s="159"/>
      <c r="H34" s="159"/>
      <c r="J34" s="107"/>
      <c r="L34" s="159"/>
      <c r="M34" s="159"/>
      <c r="N34" s="159"/>
      <c r="O34" s="159"/>
      <c r="P34" s="159"/>
    </row>
    <row r="35" spans="4:16" ht="17.25" customHeight="1" x14ac:dyDescent="0.25">
      <c r="D35" s="266" t="s">
        <v>45</v>
      </c>
      <c r="E35" s="266"/>
      <c r="F35" s="266"/>
      <c r="G35" s="266"/>
      <c r="H35" s="190"/>
      <c r="I35" s="96"/>
      <c r="J35" s="108"/>
      <c r="K35" s="96"/>
      <c r="L35" s="266" t="s">
        <v>45</v>
      </c>
      <c r="M35" s="266"/>
      <c r="N35" s="266"/>
      <c r="O35" s="266"/>
      <c r="P35" s="190"/>
    </row>
    <row r="36" spans="4:16" ht="52.5" customHeight="1" x14ac:dyDescent="0.25">
      <c r="D36" s="188" t="s">
        <v>1</v>
      </c>
      <c r="E36" s="195" t="s">
        <v>154</v>
      </c>
      <c r="F36" s="188" t="s">
        <v>8</v>
      </c>
      <c r="G36" s="188" t="s">
        <v>12</v>
      </c>
      <c r="I36" s="109"/>
      <c r="J36" s="110"/>
      <c r="K36" s="109"/>
      <c r="L36" s="188" t="s">
        <v>1</v>
      </c>
      <c r="M36" s="195" t="s">
        <v>154</v>
      </c>
      <c r="N36" s="188" t="s">
        <v>8</v>
      </c>
      <c r="O36" s="188" t="s">
        <v>12</v>
      </c>
      <c r="P36" s="190"/>
    </row>
    <row r="37" spans="4:16" ht="15" customHeight="1" x14ac:dyDescent="0.25">
      <c r="D37" s="187" t="s">
        <v>46</v>
      </c>
      <c r="E37" s="187">
        <v>10</v>
      </c>
      <c r="F37" s="19">
        <v>2</v>
      </c>
      <c r="G37" s="18">
        <f>E37*F37</f>
        <v>20</v>
      </c>
      <c r="H37" s="190"/>
      <c r="I37" s="99"/>
      <c r="J37" s="111"/>
      <c r="K37" s="99"/>
      <c r="L37" s="187" t="s">
        <v>46</v>
      </c>
      <c r="M37" s="187">
        <v>10</v>
      </c>
      <c r="N37" s="19">
        <v>2</v>
      </c>
      <c r="O37" s="18">
        <f>M37*N37</f>
        <v>20</v>
      </c>
      <c r="P37" s="190"/>
    </row>
    <row r="38" spans="4:16" ht="18.75" customHeight="1" x14ac:dyDescent="0.25">
      <c r="D38" s="186" t="s">
        <v>47</v>
      </c>
      <c r="E38" s="267">
        <v>0</v>
      </c>
      <c r="F38" s="268"/>
      <c r="G38" s="191">
        <f>E38</f>
        <v>0</v>
      </c>
      <c r="H38" s="192" t="str">
        <f>IF(G38= 0, "Kış yağışları yeterli oluyor", " ")</f>
        <v>Kış yağışları yeterli oluyor</v>
      </c>
      <c r="I38" s="99"/>
      <c r="J38" s="111"/>
      <c r="K38" s="99"/>
      <c r="L38" s="186" t="s">
        <v>47</v>
      </c>
      <c r="M38" s="267">
        <v>0</v>
      </c>
      <c r="N38" s="268"/>
      <c r="O38" s="191">
        <f>M38</f>
        <v>0</v>
      </c>
      <c r="P38" s="192" t="str">
        <f>IF(O38= 0, "Kış yağışları yeterli oluyor", " ")</f>
        <v>Kış yağışları yeterli oluyor</v>
      </c>
    </row>
    <row r="39" spans="4:16" ht="18.75" customHeight="1" x14ac:dyDescent="0.25">
      <c r="D39" s="196" t="s">
        <v>13</v>
      </c>
      <c r="E39" s="196"/>
      <c r="F39" s="196"/>
      <c r="G39" s="197">
        <f>SUM(G37:G38)</f>
        <v>20</v>
      </c>
      <c r="H39" s="190"/>
      <c r="I39" s="104"/>
      <c r="J39" s="106"/>
      <c r="K39" s="104"/>
      <c r="L39" s="196" t="s">
        <v>13</v>
      </c>
      <c r="M39" s="196"/>
      <c r="N39" s="196"/>
      <c r="O39" s="197">
        <f>SUM(O37:O38)</f>
        <v>20</v>
      </c>
      <c r="P39" s="190"/>
    </row>
    <row r="40" spans="4:16" ht="15" customHeight="1" x14ac:dyDescent="0.25">
      <c r="D40" s="190" t="s">
        <v>48</v>
      </c>
      <c r="E40" s="190"/>
      <c r="F40" s="190"/>
      <c r="G40" s="190"/>
      <c r="H40" s="190"/>
      <c r="I40" s="119"/>
      <c r="J40" s="107"/>
      <c r="L40" s="190" t="s">
        <v>48</v>
      </c>
      <c r="M40" s="190"/>
      <c r="N40" s="190"/>
      <c r="O40" s="190"/>
      <c r="P40" s="190"/>
    </row>
    <row r="41" spans="4:16" ht="15" customHeight="1" x14ac:dyDescent="0.25">
      <c r="D41" s="190" t="s">
        <v>155</v>
      </c>
      <c r="E41" s="190"/>
      <c r="F41" s="190"/>
      <c r="G41" s="190"/>
      <c r="H41" s="190"/>
      <c r="I41" s="119"/>
      <c r="J41" s="107"/>
      <c r="L41" s="190" t="s">
        <v>155</v>
      </c>
      <c r="M41" s="190"/>
      <c r="N41" s="190"/>
      <c r="O41" s="190"/>
      <c r="P41" s="190"/>
    </row>
    <row r="42" spans="4:16" ht="19.5" customHeight="1" x14ac:dyDescent="0.25">
      <c r="F42" s="190"/>
      <c r="G42" s="190"/>
      <c r="H42" s="190"/>
      <c r="I42" s="119"/>
      <c r="J42" s="107"/>
      <c r="O42" s="190"/>
      <c r="P42" s="190"/>
    </row>
    <row r="43" spans="4:16" ht="17.25" customHeight="1" x14ac:dyDescent="0.25">
      <c r="D43" s="256" t="s">
        <v>35</v>
      </c>
      <c r="E43" s="256"/>
      <c r="F43" s="256"/>
      <c r="G43" s="256"/>
      <c r="H43" s="256"/>
      <c r="I43" s="96"/>
      <c r="J43" s="108"/>
      <c r="K43" s="96"/>
      <c r="L43" s="256" t="s">
        <v>35</v>
      </c>
      <c r="M43" s="256"/>
      <c r="N43" s="256"/>
      <c r="O43" s="256"/>
      <c r="P43" s="256"/>
    </row>
    <row r="44" spans="4:16" ht="15.75" customHeight="1" x14ac:dyDescent="0.25">
      <c r="D44" s="257" t="s">
        <v>17</v>
      </c>
      <c r="E44" s="257"/>
      <c r="F44" s="257"/>
      <c r="G44" s="257" t="s">
        <v>18</v>
      </c>
      <c r="H44" s="257"/>
      <c r="I44" s="109"/>
      <c r="J44" s="110"/>
      <c r="K44" s="109"/>
      <c r="L44" s="257" t="s">
        <v>17</v>
      </c>
      <c r="M44" s="257"/>
      <c r="N44" s="257"/>
      <c r="O44" s="257" t="s">
        <v>18</v>
      </c>
      <c r="P44" s="257"/>
    </row>
    <row r="45" spans="4:16" ht="15" customHeight="1" x14ac:dyDescent="0.25">
      <c r="D45" s="258" t="s">
        <v>19</v>
      </c>
      <c r="E45" s="258"/>
      <c r="F45" s="258"/>
      <c r="G45" s="270">
        <v>60</v>
      </c>
      <c r="H45" s="270"/>
      <c r="I45" s="120"/>
      <c r="J45" s="121"/>
      <c r="K45" s="120"/>
      <c r="L45" s="258" t="s">
        <v>19</v>
      </c>
      <c r="M45" s="258"/>
      <c r="N45" s="258"/>
      <c r="O45" s="270">
        <v>60</v>
      </c>
      <c r="P45" s="270"/>
    </row>
    <row r="46" spans="4:16" x14ac:dyDescent="0.25">
      <c r="D46" s="265" t="s">
        <v>20</v>
      </c>
      <c r="E46" s="265"/>
      <c r="F46" s="265"/>
      <c r="G46" s="269">
        <v>15</v>
      </c>
      <c r="H46" s="269"/>
      <c r="I46" s="120"/>
      <c r="J46" s="121"/>
      <c r="K46" s="120"/>
      <c r="L46" s="265" t="s">
        <v>20</v>
      </c>
      <c r="M46" s="265"/>
      <c r="N46" s="265"/>
      <c r="O46" s="269">
        <v>15</v>
      </c>
      <c r="P46" s="269"/>
    </row>
    <row r="47" spans="4:16" x14ac:dyDescent="0.25">
      <c r="D47" s="258" t="s">
        <v>21</v>
      </c>
      <c r="E47" s="258"/>
      <c r="F47" s="258"/>
      <c r="G47" s="270">
        <v>4</v>
      </c>
      <c r="H47" s="270"/>
      <c r="I47" s="120"/>
      <c r="J47" s="121"/>
      <c r="K47" s="120"/>
      <c r="L47" s="258" t="s">
        <v>21</v>
      </c>
      <c r="M47" s="258"/>
      <c r="N47" s="258"/>
      <c r="O47" s="270">
        <v>4</v>
      </c>
      <c r="P47" s="270"/>
    </row>
    <row r="48" spans="4:16" ht="18.75" x14ac:dyDescent="0.25">
      <c r="D48" s="278" t="s">
        <v>13</v>
      </c>
      <c r="E48" s="278"/>
      <c r="F48" s="278"/>
      <c r="G48" s="279">
        <f>SUM(G45:H47)</f>
        <v>79</v>
      </c>
      <c r="H48" s="279"/>
      <c r="I48" s="104"/>
      <c r="J48" s="106"/>
      <c r="K48" s="104"/>
      <c r="L48" s="278" t="s">
        <v>13</v>
      </c>
      <c r="M48" s="278"/>
      <c r="N48" s="278"/>
      <c r="O48" s="279">
        <f>SUM(O45:P47)</f>
        <v>79</v>
      </c>
      <c r="P48" s="279"/>
    </row>
    <row r="49" spans="3:16" x14ac:dyDescent="0.25">
      <c r="D49" s="159"/>
      <c r="E49" s="159"/>
      <c r="F49" s="159"/>
      <c r="G49" s="159"/>
      <c r="H49" s="159"/>
      <c r="J49" s="107"/>
      <c r="L49" s="159"/>
      <c r="M49" s="159"/>
      <c r="N49" s="159"/>
      <c r="O49" s="159"/>
      <c r="P49" s="159"/>
    </row>
    <row r="50" spans="3:16" ht="17.25" x14ac:dyDescent="0.25">
      <c r="D50" s="208"/>
      <c r="E50" s="242" t="s">
        <v>160</v>
      </c>
      <c r="F50" s="243"/>
      <c r="G50" s="243"/>
      <c r="H50" s="244"/>
      <c r="I50" s="96"/>
      <c r="J50" s="108"/>
      <c r="K50" s="96"/>
      <c r="L50" s="242" t="s">
        <v>160</v>
      </c>
      <c r="M50" s="243"/>
      <c r="N50" s="243"/>
      <c r="O50" s="244"/>
      <c r="P50" s="208"/>
    </row>
    <row r="51" spans="3:16" ht="40.5" customHeight="1" x14ac:dyDescent="0.25">
      <c r="D51" s="209"/>
      <c r="E51" s="164" t="s">
        <v>37</v>
      </c>
      <c r="F51" s="164" t="s">
        <v>38</v>
      </c>
      <c r="G51" s="164" t="s">
        <v>40</v>
      </c>
      <c r="H51" s="22" t="s">
        <v>36</v>
      </c>
      <c r="I51" s="122"/>
      <c r="J51" s="123"/>
      <c r="K51" s="122"/>
      <c r="L51" s="164" t="s">
        <v>39</v>
      </c>
      <c r="M51" s="164" t="s">
        <v>38</v>
      </c>
      <c r="N51" s="164" t="s">
        <v>40</v>
      </c>
      <c r="O51" s="22" t="s">
        <v>36</v>
      </c>
    </row>
    <row r="52" spans="3:16" ht="15.75" x14ac:dyDescent="0.25">
      <c r="E52" s="160">
        <v>650</v>
      </c>
      <c r="F52" s="129">
        <v>0.55000000000000004</v>
      </c>
      <c r="G52" s="45">
        <f>E52*F52</f>
        <v>357.50000000000006</v>
      </c>
      <c r="H52" s="176">
        <f>G52</f>
        <v>357.50000000000006</v>
      </c>
      <c r="I52" s="126"/>
      <c r="J52" s="127"/>
      <c r="K52" s="126"/>
      <c r="L52" s="160">
        <v>2000</v>
      </c>
      <c r="M52" s="129">
        <v>0.35</v>
      </c>
      <c r="N52" s="45">
        <f>L52*M52</f>
        <v>700</v>
      </c>
      <c r="O52" s="176">
        <f>N52</f>
        <v>700</v>
      </c>
    </row>
    <row r="53" spans="3:16" ht="17.25" x14ac:dyDescent="0.25">
      <c r="D53" s="162"/>
      <c r="E53" s="163"/>
      <c r="F53" s="162"/>
      <c r="G53" s="165"/>
      <c r="H53" s="159"/>
      <c r="J53" s="107"/>
      <c r="L53" s="162"/>
      <c r="M53" s="163"/>
      <c r="N53" s="162"/>
      <c r="O53" s="165"/>
      <c r="P53" s="159"/>
    </row>
    <row r="54" spans="3:16" ht="17.25" customHeight="1" x14ac:dyDescent="0.25">
      <c r="D54" s="256" t="s">
        <v>62</v>
      </c>
      <c r="E54" s="256"/>
      <c r="F54" s="256"/>
      <c r="G54" s="256"/>
      <c r="H54" s="256"/>
      <c r="I54" s="96"/>
      <c r="J54" s="108"/>
      <c r="K54" s="96"/>
      <c r="L54" s="256" t="s">
        <v>62</v>
      </c>
      <c r="M54" s="256"/>
      <c r="N54" s="256"/>
      <c r="O54" s="256"/>
      <c r="P54" s="256"/>
    </row>
    <row r="55" spans="3:16" ht="89.25" customHeight="1" x14ac:dyDescent="0.25">
      <c r="D55" s="257" t="s">
        <v>22</v>
      </c>
      <c r="E55" s="257"/>
      <c r="F55" s="164" t="s">
        <v>158</v>
      </c>
      <c r="G55" s="164" t="s">
        <v>63</v>
      </c>
      <c r="H55" s="22" t="s">
        <v>44</v>
      </c>
      <c r="I55" s="122"/>
      <c r="J55" s="123"/>
      <c r="K55" s="122"/>
      <c r="L55" s="257" t="s">
        <v>22</v>
      </c>
      <c r="M55" s="257"/>
      <c r="N55" s="164" t="s">
        <v>158</v>
      </c>
      <c r="O55" s="164" t="s">
        <v>63</v>
      </c>
      <c r="P55" s="22" t="s">
        <v>44</v>
      </c>
    </row>
    <row r="56" spans="3:16" ht="17.25" x14ac:dyDescent="0.25">
      <c r="D56" s="258" t="s">
        <v>145</v>
      </c>
      <c r="E56" s="258"/>
      <c r="F56" s="161">
        <f>H52+G48</f>
        <v>436.50000000000006</v>
      </c>
      <c r="G56" s="45">
        <f>J13+H24+H33+G39</f>
        <v>248.75</v>
      </c>
      <c r="H56" s="176">
        <f>F56-G56</f>
        <v>187.75000000000006</v>
      </c>
      <c r="I56" s="126"/>
      <c r="J56" s="127"/>
      <c r="K56" s="126"/>
      <c r="L56" s="258" t="s">
        <v>153</v>
      </c>
      <c r="M56" s="258"/>
      <c r="N56" s="161">
        <f>O52+O48</f>
        <v>779</v>
      </c>
      <c r="O56" s="45">
        <f>J13+N26+P33+O39</f>
        <v>408.75</v>
      </c>
      <c r="P56" s="177">
        <f>N56-O56</f>
        <v>370.25</v>
      </c>
    </row>
    <row r="57" spans="3:16" ht="17.25" x14ac:dyDescent="0.25">
      <c r="D57" s="274"/>
      <c r="E57" s="275"/>
      <c r="F57" s="166"/>
      <c r="G57" s="167"/>
      <c r="H57" s="150"/>
      <c r="I57" s="122"/>
      <c r="J57" s="123"/>
      <c r="K57" s="122"/>
    </row>
    <row r="58" spans="3:16" ht="15.75" x14ac:dyDescent="0.25">
      <c r="D58" s="14"/>
      <c r="E58" s="137"/>
      <c r="F58" s="132"/>
      <c r="G58" s="138"/>
      <c r="H58" s="133"/>
      <c r="M58" s="136"/>
    </row>
    <row r="59" spans="3:16" ht="17.25" x14ac:dyDescent="0.25">
      <c r="D59" s="280" t="s">
        <v>57</v>
      </c>
      <c r="E59" s="280"/>
      <c r="F59" s="280"/>
      <c r="G59" s="131"/>
      <c r="H59" s="133"/>
      <c r="M59" s="136"/>
    </row>
    <row r="60" spans="3:16" x14ac:dyDescent="0.25">
      <c r="D60" s="280" t="s">
        <v>58</v>
      </c>
      <c r="E60" s="280"/>
      <c r="F60" s="280"/>
      <c r="M60" s="136"/>
    </row>
    <row r="61" spans="3:16" x14ac:dyDescent="0.25">
      <c r="D61"/>
      <c r="E61"/>
      <c r="M61" s="136"/>
    </row>
    <row r="62" spans="3:16" x14ac:dyDescent="0.25">
      <c r="D62" s="3" t="s">
        <v>68</v>
      </c>
      <c r="E62" s="3" t="s">
        <v>68</v>
      </c>
      <c r="M62" s="136"/>
    </row>
    <row r="63" spans="3:16" ht="18.75" customHeight="1" x14ac:dyDescent="0.25">
      <c r="C63" s="136"/>
      <c r="D63" s="136"/>
      <c r="M63" s="136"/>
    </row>
    <row r="64" spans="3:16" ht="17.25" customHeight="1" x14ac:dyDescent="0.25">
      <c r="D64" s="143"/>
      <c r="E64" s="139"/>
      <c r="M64" s="136"/>
    </row>
    <row r="65" spans="4:13" ht="17.25" x14ac:dyDescent="0.25">
      <c r="D65" s="72"/>
      <c r="E65" s="72"/>
      <c r="F65" s="72"/>
      <c r="G65" s="80"/>
      <c r="H65" s="136"/>
      <c r="I65" s="136"/>
      <c r="J65" s="136"/>
      <c r="K65" s="136"/>
      <c r="L65" s="136"/>
      <c r="M65" s="136"/>
    </row>
    <row r="66" spans="4:13" ht="15.75" x14ac:dyDescent="0.25">
      <c r="D66" s="65"/>
      <c r="E66" s="140"/>
      <c r="F66" s="73"/>
      <c r="G66" s="141"/>
      <c r="H66" s="136"/>
      <c r="I66" s="136"/>
      <c r="J66" s="136"/>
      <c r="K66" s="136"/>
      <c r="L66" s="136"/>
      <c r="M66" s="136"/>
    </row>
    <row r="67" spans="4:13" ht="17.25" x14ac:dyDescent="0.25">
      <c r="D67" s="65"/>
      <c r="E67" s="140"/>
      <c r="F67" s="73"/>
      <c r="G67" s="80"/>
      <c r="H67" s="136"/>
      <c r="I67" s="136"/>
      <c r="J67" s="136"/>
      <c r="K67" s="136"/>
      <c r="L67" s="136"/>
      <c r="M67" s="136"/>
    </row>
    <row r="68" spans="4:13" x14ac:dyDescent="0.25">
      <c r="D68" s="136"/>
      <c r="E68" s="136"/>
      <c r="F68" s="136"/>
      <c r="G68" s="136"/>
      <c r="H68" s="136"/>
      <c r="I68" s="136"/>
      <c r="J68" s="136"/>
      <c r="K68" s="136"/>
      <c r="L68" s="136"/>
      <c r="M68" s="136"/>
    </row>
    <row r="69" spans="4:13" x14ac:dyDescent="0.25">
      <c r="D69" s="142"/>
      <c r="E69" s="136"/>
      <c r="F69" s="136"/>
      <c r="G69" s="136"/>
      <c r="H69" s="136"/>
      <c r="I69" s="136"/>
      <c r="J69" s="136"/>
      <c r="K69" s="136"/>
      <c r="L69" s="136"/>
      <c r="M69" s="136"/>
    </row>
    <row r="70" spans="4:13" x14ac:dyDescent="0.25">
      <c r="D70" s="142"/>
      <c r="E70" s="136"/>
      <c r="F70" s="136"/>
      <c r="G70" s="136"/>
      <c r="H70" s="136"/>
      <c r="I70" s="136"/>
      <c r="J70" s="136"/>
      <c r="K70" s="136"/>
      <c r="L70" s="136"/>
      <c r="M70" s="136"/>
    </row>
    <row r="71" spans="4:13" x14ac:dyDescent="0.25">
      <c r="D71" s="136"/>
      <c r="E71" s="136"/>
      <c r="F71" s="136"/>
      <c r="G71" s="136"/>
      <c r="H71" s="136"/>
      <c r="I71" s="136"/>
      <c r="J71" s="136"/>
      <c r="K71" s="136"/>
      <c r="L71" s="136"/>
      <c r="M71" s="136"/>
    </row>
    <row r="72" spans="4:13" x14ac:dyDescent="0.25">
      <c r="D72" s="143"/>
      <c r="E72" s="143"/>
      <c r="F72" s="136"/>
      <c r="G72" s="136"/>
      <c r="H72" s="136"/>
      <c r="I72" s="136"/>
      <c r="J72" s="136"/>
      <c r="K72" s="136"/>
      <c r="L72" s="136"/>
      <c r="M72" s="136"/>
    </row>
    <row r="73" spans="4:13" x14ac:dyDescent="0.25">
      <c r="D73" s="136"/>
      <c r="E73" s="136"/>
      <c r="F73" s="136"/>
      <c r="G73" s="136"/>
      <c r="H73" s="136"/>
      <c r="I73" s="136"/>
      <c r="J73" s="136"/>
      <c r="K73" s="136"/>
      <c r="L73" s="136"/>
      <c r="M73" s="136"/>
    </row>
    <row r="74" spans="4:13" x14ac:dyDescent="0.25">
      <c r="D74" s="136"/>
      <c r="E74" s="136"/>
      <c r="F74" s="136"/>
      <c r="G74" s="136"/>
      <c r="H74" s="136"/>
      <c r="I74" s="136"/>
      <c r="J74" s="136"/>
      <c r="K74" s="136"/>
      <c r="L74" s="136"/>
      <c r="M74" s="136"/>
    </row>
  </sheetData>
  <mergeCells count="91">
    <mergeCell ref="D54:H54"/>
    <mergeCell ref="L54:P54"/>
    <mergeCell ref="D55:E55"/>
    <mergeCell ref="L55:M55"/>
    <mergeCell ref="L22:L23"/>
    <mergeCell ref="M22:M23"/>
    <mergeCell ref="N22:N23"/>
    <mergeCell ref="P22:P23"/>
    <mergeCell ref="D22:D23"/>
    <mergeCell ref="E22:E23"/>
    <mergeCell ref="F22:F23"/>
    <mergeCell ref="H22:H23"/>
    <mergeCell ref="D24:G24"/>
    <mergeCell ref="D59:F59"/>
    <mergeCell ref="D60:F60"/>
    <mergeCell ref="D56:E56"/>
    <mergeCell ref="L56:M56"/>
    <mergeCell ref="D57:E57"/>
    <mergeCell ref="L50:O50"/>
    <mergeCell ref="E50:H50"/>
    <mergeCell ref="D48:F48"/>
    <mergeCell ref="G48:H48"/>
    <mergeCell ref="L48:N48"/>
    <mergeCell ref="O48:P48"/>
    <mergeCell ref="D44:F44"/>
    <mergeCell ref="G44:H44"/>
    <mergeCell ref="L44:N44"/>
    <mergeCell ref="O44:P44"/>
    <mergeCell ref="D45:F45"/>
    <mergeCell ref="G45:H45"/>
    <mergeCell ref="L45:N45"/>
    <mergeCell ref="O45:P45"/>
    <mergeCell ref="D46:F46"/>
    <mergeCell ref="G46:H46"/>
    <mergeCell ref="L46:N46"/>
    <mergeCell ref="O46:P46"/>
    <mergeCell ref="D47:F47"/>
    <mergeCell ref="G47:H47"/>
    <mergeCell ref="L47:N47"/>
    <mergeCell ref="O47:P47"/>
    <mergeCell ref="D35:G35"/>
    <mergeCell ref="L35:O35"/>
    <mergeCell ref="D43:H43"/>
    <mergeCell ref="L43:P43"/>
    <mergeCell ref="E38:F38"/>
    <mergeCell ref="M38:N38"/>
    <mergeCell ref="N20:P20"/>
    <mergeCell ref="D32:E32"/>
    <mergeCell ref="L32:M32"/>
    <mergeCell ref="D33:E33"/>
    <mergeCell ref="L33:M33"/>
    <mergeCell ref="D29:E29"/>
    <mergeCell ref="L29:M29"/>
    <mergeCell ref="D30:E30"/>
    <mergeCell ref="L30:M30"/>
    <mergeCell ref="D31:E31"/>
    <mergeCell ref="L31:M31"/>
    <mergeCell ref="D28:H28"/>
    <mergeCell ref="L28:P28"/>
    <mergeCell ref="L26:M26"/>
    <mergeCell ref="N26:P26"/>
    <mergeCell ref="G9:I9"/>
    <mergeCell ref="J9:M9"/>
    <mergeCell ref="D18:E18"/>
    <mergeCell ref="F18:H18"/>
    <mergeCell ref="L18:M18"/>
    <mergeCell ref="G13:I13"/>
    <mergeCell ref="J13:M13"/>
    <mergeCell ref="E14:G16"/>
    <mergeCell ref="M14:O16"/>
    <mergeCell ref="D17:H17"/>
    <mergeCell ref="L17:P17"/>
    <mergeCell ref="G10:I10"/>
    <mergeCell ref="J10:M10"/>
    <mergeCell ref="G11:I11"/>
    <mergeCell ref="J11:M11"/>
    <mergeCell ref="G12:I12"/>
    <mergeCell ref="D1:P3"/>
    <mergeCell ref="D5:E5"/>
    <mergeCell ref="G7:M7"/>
    <mergeCell ref="G8:I8"/>
    <mergeCell ref="J8:M8"/>
    <mergeCell ref="J12:M12"/>
    <mergeCell ref="N18:P18"/>
    <mergeCell ref="D19:E19"/>
    <mergeCell ref="F19:H19"/>
    <mergeCell ref="L19:M19"/>
    <mergeCell ref="N19:P19"/>
    <mergeCell ref="D20:E20"/>
    <mergeCell ref="F20:H20"/>
    <mergeCell ref="L20:M20"/>
  </mergeCells>
  <pageMargins left="0.19685039370078741" right="0.19685039370078741" top="0.19685039370078741" bottom="0.19685039370078741" header="0.19685039370078741" footer="0.19685039370078741"/>
  <pageSetup paperSize="9" scale="65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6D5D-FB95-4AB9-A9F2-A60074800742}">
  <sheetPr codeName="Sheet9"/>
  <dimension ref="A1:Q80"/>
  <sheetViews>
    <sheetView showGridLines="0" zoomScale="70" zoomScaleNormal="7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" style="95" customWidth="1"/>
    <col min="2" max="2" width="22.7109375" style="95" customWidth="1"/>
    <col min="3" max="3" width="9.140625" style="95"/>
    <col min="4" max="5" width="22.7109375" style="95" customWidth="1"/>
    <col min="6" max="6" width="25.140625" style="95" customWidth="1"/>
    <col min="7" max="8" width="22.7109375" style="95" customWidth="1"/>
    <col min="9" max="9" width="2.42578125" style="95" customWidth="1"/>
    <col min="10" max="10" width="0.85546875" style="95" customWidth="1"/>
    <col min="11" max="11" width="2.42578125" style="95" customWidth="1"/>
    <col min="12" max="13" width="22.5703125" style="95" customWidth="1"/>
    <col min="14" max="14" width="23.5703125" style="95" customWidth="1"/>
    <col min="15" max="16" width="22.5703125" style="95" customWidth="1"/>
    <col min="17" max="16384" width="9.140625" style="95"/>
  </cols>
  <sheetData>
    <row r="1" spans="1:17" ht="15" customHeight="1" x14ac:dyDescent="0.25">
      <c r="A1" s="133"/>
      <c r="B1" s="133"/>
      <c r="D1" s="281" t="s">
        <v>23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</row>
    <row r="2" spans="1:17" ht="23.25" customHeight="1" x14ac:dyDescent="0.25">
      <c r="A2" s="133"/>
      <c r="B2" s="134"/>
      <c r="C2" s="134"/>
      <c r="D2" s="281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</row>
    <row r="3" spans="1:17" ht="21.75" customHeight="1" x14ac:dyDescent="0.25">
      <c r="B3" s="134"/>
      <c r="C3" s="134"/>
      <c r="D3" s="281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</row>
    <row r="4" spans="1:17" ht="18.75" customHeight="1" x14ac:dyDescent="0.25">
      <c r="A4" s="135"/>
      <c r="M4" s="136"/>
    </row>
    <row r="5" spans="1:17" ht="15.75" customHeight="1" x14ac:dyDescent="0.25">
      <c r="D5" s="238"/>
      <c r="E5" s="238"/>
      <c r="F5" s="133"/>
      <c r="G5" s="133"/>
      <c r="H5" s="133"/>
      <c r="M5" s="136"/>
    </row>
    <row r="6" spans="1:17" ht="15.75" x14ac:dyDescent="0.25">
      <c r="D6" s="130"/>
      <c r="E6" s="130"/>
      <c r="F6" s="133"/>
      <c r="G6" s="133"/>
      <c r="H6" s="133"/>
      <c r="M6" s="136"/>
    </row>
    <row r="7" spans="1:17" ht="17.25" x14ac:dyDescent="0.25">
      <c r="G7" s="256" t="s">
        <v>6</v>
      </c>
      <c r="H7" s="256"/>
      <c r="I7" s="256"/>
      <c r="J7" s="256"/>
      <c r="K7" s="256"/>
      <c r="L7" s="256"/>
      <c r="M7" s="256"/>
      <c r="N7" s="96"/>
      <c r="O7" s="96"/>
      <c r="P7" s="96"/>
    </row>
    <row r="8" spans="1:17" ht="15.75" x14ac:dyDescent="0.25">
      <c r="G8" s="257" t="s">
        <v>1</v>
      </c>
      <c r="H8" s="257"/>
      <c r="I8" s="257"/>
      <c r="J8" s="257" t="s">
        <v>2</v>
      </c>
      <c r="K8" s="257"/>
      <c r="L8" s="257"/>
      <c r="M8" s="257"/>
      <c r="N8" s="97"/>
      <c r="O8" s="97"/>
      <c r="P8" s="98"/>
    </row>
    <row r="9" spans="1:17" ht="15.75" x14ac:dyDescent="0.25">
      <c r="G9" s="283" t="s">
        <v>24</v>
      </c>
      <c r="H9" s="283"/>
      <c r="I9" s="283"/>
      <c r="J9" s="325">
        <v>30</v>
      </c>
      <c r="K9" s="326"/>
      <c r="L9" s="326"/>
      <c r="M9" s="330"/>
      <c r="N9" s="323"/>
      <c r="O9" s="323"/>
      <c r="P9" s="323"/>
      <c r="Q9" s="323"/>
    </row>
    <row r="10" spans="1:17" x14ac:dyDescent="0.25">
      <c r="G10" s="258" t="s">
        <v>0</v>
      </c>
      <c r="H10" s="258"/>
      <c r="I10" s="258"/>
      <c r="J10" s="320">
        <v>22</v>
      </c>
      <c r="K10" s="321"/>
      <c r="L10" s="321"/>
      <c r="M10" s="321"/>
      <c r="N10" s="324"/>
      <c r="O10" s="324"/>
      <c r="P10" s="324"/>
      <c r="Q10" s="324"/>
    </row>
    <row r="11" spans="1:17" x14ac:dyDescent="0.25">
      <c r="G11" s="265" t="s">
        <v>3</v>
      </c>
      <c r="H11" s="265"/>
      <c r="I11" s="265"/>
      <c r="J11" s="327">
        <v>3</v>
      </c>
      <c r="K11" s="328"/>
      <c r="L11" s="328"/>
      <c r="M11" s="328"/>
      <c r="N11" s="324"/>
      <c r="O11" s="324"/>
      <c r="P11" s="324"/>
      <c r="Q11" s="324"/>
    </row>
    <row r="12" spans="1:17" x14ac:dyDescent="0.25">
      <c r="G12" s="258" t="s">
        <v>4</v>
      </c>
      <c r="H12" s="258"/>
      <c r="I12" s="258"/>
      <c r="J12" s="320">
        <v>17</v>
      </c>
      <c r="K12" s="321"/>
      <c r="L12" s="321"/>
      <c r="M12" s="321"/>
      <c r="N12" s="324"/>
      <c r="O12" s="324"/>
      <c r="P12" s="324"/>
      <c r="Q12" s="324"/>
    </row>
    <row r="13" spans="1:17" x14ac:dyDescent="0.25">
      <c r="G13" s="265" t="s">
        <v>5</v>
      </c>
      <c r="H13" s="265"/>
      <c r="I13" s="265"/>
      <c r="J13" s="327">
        <v>3</v>
      </c>
      <c r="K13" s="328"/>
      <c r="L13" s="328"/>
      <c r="M13" s="329"/>
      <c r="N13" s="323"/>
      <c r="O13" s="323"/>
      <c r="P13" s="323"/>
      <c r="Q13" s="323"/>
    </row>
    <row r="14" spans="1:17" ht="18.75" customHeight="1" x14ac:dyDescent="0.25">
      <c r="G14" s="284" t="s">
        <v>13</v>
      </c>
      <c r="H14" s="284"/>
      <c r="I14" s="284"/>
      <c r="J14" s="285">
        <f>SUM(J9:M13)</f>
        <v>75</v>
      </c>
      <c r="K14" s="285"/>
      <c r="L14" s="285"/>
      <c r="M14" s="285"/>
      <c r="N14" s="101"/>
      <c r="O14" s="101"/>
      <c r="P14" s="102"/>
    </row>
    <row r="15" spans="1:17" ht="15.75" customHeight="1" x14ac:dyDescent="0.25">
      <c r="D15" s="103"/>
      <c r="E15" s="286" t="s">
        <v>143</v>
      </c>
      <c r="F15" s="286"/>
      <c r="G15" s="286"/>
      <c r="H15" s="104"/>
      <c r="I15" s="104"/>
      <c r="J15" s="104"/>
      <c r="K15" s="104"/>
      <c r="L15" s="103"/>
      <c r="M15" s="287" t="s">
        <v>144</v>
      </c>
      <c r="N15" s="288"/>
      <c r="O15" s="288"/>
      <c r="P15" s="104"/>
    </row>
    <row r="16" spans="1:17" ht="5.25" customHeight="1" x14ac:dyDescent="0.25">
      <c r="D16" s="105"/>
      <c r="E16" s="286"/>
      <c r="F16" s="286"/>
      <c r="G16" s="286"/>
      <c r="H16" s="106"/>
      <c r="I16" s="106"/>
      <c r="J16" s="106"/>
      <c r="K16" s="106"/>
      <c r="L16" s="105"/>
      <c r="M16" s="286"/>
      <c r="N16" s="286"/>
      <c r="O16" s="286"/>
      <c r="P16" s="106"/>
    </row>
    <row r="17" spans="4:16" x14ac:dyDescent="0.25">
      <c r="E17" s="286"/>
      <c r="F17" s="286"/>
      <c r="G17" s="286"/>
      <c r="J17" s="107"/>
      <c r="M17" s="286"/>
      <c r="N17" s="286"/>
      <c r="O17" s="286"/>
    </row>
    <row r="18" spans="4:16" ht="17.25" customHeight="1" x14ac:dyDescent="0.25">
      <c r="D18" s="256" t="s">
        <v>137</v>
      </c>
      <c r="E18" s="256"/>
      <c r="F18" s="256"/>
      <c r="G18" s="256"/>
      <c r="H18" s="256"/>
      <c r="I18" s="96"/>
      <c r="J18" s="108"/>
      <c r="K18" s="96"/>
      <c r="L18" s="256" t="s">
        <v>137</v>
      </c>
      <c r="M18" s="256"/>
      <c r="N18" s="256"/>
      <c r="O18" s="256"/>
      <c r="P18" s="256"/>
    </row>
    <row r="19" spans="4:16" ht="15.75" x14ac:dyDescent="0.25">
      <c r="D19" s="257" t="s">
        <v>1</v>
      </c>
      <c r="E19" s="257"/>
      <c r="F19" s="257" t="s">
        <v>2</v>
      </c>
      <c r="G19" s="257"/>
      <c r="H19" s="257"/>
      <c r="I19" s="109"/>
      <c r="J19" s="110"/>
      <c r="K19" s="109"/>
      <c r="L19" s="257" t="s">
        <v>1</v>
      </c>
      <c r="M19" s="257"/>
      <c r="N19" s="257" t="s">
        <v>2</v>
      </c>
      <c r="O19" s="257"/>
      <c r="P19" s="257"/>
    </row>
    <row r="20" spans="4:16" x14ac:dyDescent="0.25">
      <c r="D20" s="258" t="s">
        <v>60</v>
      </c>
      <c r="E20" s="258"/>
      <c r="F20" s="259">
        <v>14</v>
      </c>
      <c r="G20" s="259"/>
      <c r="H20" s="259"/>
      <c r="I20" s="99"/>
      <c r="J20" s="111"/>
      <c r="K20" s="99"/>
      <c r="L20" s="258" t="s">
        <v>60</v>
      </c>
      <c r="M20" s="258"/>
      <c r="N20" s="259">
        <v>14</v>
      </c>
      <c r="O20" s="259"/>
      <c r="P20" s="259"/>
    </row>
    <row r="21" spans="4:16" ht="18.75" customHeight="1" x14ac:dyDescent="0.25">
      <c r="D21" s="265" t="s">
        <v>61</v>
      </c>
      <c r="E21" s="265"/>
      <c r="F21" s="241">
        <v>3</v>
      </c>
      <c r="G21" s="241"/>
      <c r="H21" s="241"/>
      <c r="I21" s="99"/>
      <c r="J21" s="111"/>
      <c r="K21" s="99"/>
      <c r="L21" s="265" t="s">
        <v>61</v>
      </c>
      <c r="M21" s="265"/>
      <c r="N21" s="241">
        <v>3</v>
      </c>
      <c r="O21" s="241"/>
      <c r="P21" s="241"/>
    </row>
    <row r="22" spans="4:16" ht="18.75" customHeight="1" x14ac:dyDescent="0.25">
      <c r="D22" s="213"/>
      <c r="E22" s="215" t="s">
        <v>164</v>
      </c>
      <c r="F22" s="216" t="s">
        <v>165</v>
      </c>
      <c r="G22" s="214"/>
      <c r="H22" s="214"/>
      <c r="I22" s="99"/>
      <c r="J22" s="111"/>
      <c r="K22" s="99"/>
      <c r="L22" s="213"/>
      <c r="M22" s="215" t="s">
        <v>164</v>
      </c>
      <c r="N22" s="216" t="s">
        <v>165</v>
      </c>
      <c r="O22" s="214"/>
      <c r="P22" s="214"/>
    </row>
    <row r="23" spans="4:16" ht="18.75" customHeight="1" x14ac:dyDescent="0.25">
      <c r="D23" s="252" t="s">
        <v>168</v>
      </c>
      <c r="E23" s="333">
        <v>2000</v>
      </c>
      <c r="F23" s="331">
        <v>0.115</v>
      </c>
      <c r="G23" s="336"/>
      <c r="H23" s="341">
        <f>E23*F23</f>
        <v>230</v>
      </c>
      <c r="I23" s="99"/>
      <c r="J23" s="111"/>
      <c r="K23" s="99"/>
      <c r="L23" s="252" t="s">
        <v>168</v>
      </c>
      <c r="M23" s="248">
        <v>2000</v>
      </c>
      <c r="N23" s="250">
        <v>0.115</v>
      </c>
      <c r="O23" s="239"/>
      <c r="P23" s="343">
        <f>M23*N23</f>
        <v>230</v>
      </c>
    </row>
    <row r="24" spans="4:16" ht="22.5" customHeight="1" x14ac:dyDescent="0.25">
      <c r="D24" s="253"/>
      <c r="E24" s="249"/>
      <c r="F24" s="332"/>
      <c r="G24" s="337"/>
      <c r="H24" s="342"/>
      <c r="I24" s="99"/>
      <c r="J24" s="111"/>
      <c r="K24" s="99"/>
      <c r="L24" s="253"/>
      <c r="M24" s="249"/>
      <c r="N24" s="251"/>
      <c r="O24" s="240"/>
      <c r="P24" s="344"/>
    </row>
    <row r="25" spans="4:16" ht="23.25" customHeight="1" x14ac:dyDescent="0.25">
      <c r="D25" s="345" t="s">
        <v>13</v>
      </c>
      <c r="E25" s="346"/>
      <c r="F25" s="346"/>
      <c r="G25" s="347"/>
      <c r="H25" s="222">
        <f>F20+F21+H23</f>
        <v>247</v>
      </c>
      <c r="I25" s="99"/>
      <c r="J25" s="111"/>
      <c r="K25" s="99"/>
      <c r="L25" s="213"/>
      <c r="M25" s="215" t="s">
        <v>164</v>
      </c>
      <c r="N25" s="216" t="s">
        <v>162</v>
      </c>
      <c r="O25" s="216" t="s">
        <v>163</v>
      </c>
      <c r="P25" s="214"/>
    </row>
    <row r="26" spans="4:16" ht="44.25" customHeight="1" x14ac:dyDescent="0.25">
      <c r="I26" s="99"/>
      <c r="J26" s="111"/>
      <c r="K26" s="99"/>
      <c r="L26" s="203" t="s">
        <v>169</v>
      </c>
      <c r="M26" s="203">
        <v>7500</v>
      </c>
      <c r="N26" s="223">
        <f>M26/1000</f>
        <v>7.5</v>
      </c>
      <c r="O26" s="204">
        <v>80</v>
      </c>
      <c r="P26" s="204">
        <f>N26*O26</f>
        <v>600</v>
      </c>
    </row>
    <row r="27" spans="4:16" ht="18.75" x14ac:dyDescent="0.25">
      <c r="J27" s="107"/>
      <c r="L27" s="284" t="s">
        <v>13</v>
      </c>
      <c r="M27" s="284"/>
      <c r="N27" s="289">
        <f>N20+N21+P23+P26</f>
        <v>847</v>
      </c>
      <c r="O27" s="290"/>
      <c r="P27" s="291"/>
    </row>
    <row r="28" spans="4:16" ht="18.75" customHeight="1" x14ac:dyDescent="0.25">
      <c r="D28" s="220"/>
      <c r="E28" s="220"/>
      <c r="F28" s="221"/>
      <c r="G28" s="221"/>
      <c r="H28" s="221"/>
      <c r="I28" s="209"/>
      <c r="J28" s="107"/>
      <c r="K28" s="209"/>
      <c r="L28" s="220"/>
      <c r="M28" s="220"/>
      <c r="N28" s="221"/>
      <c r="O28" s="221"/>
      <c r="P28" s="221"/>
    </row>
    <row r="29" spans="4:16" ht="18.75" customHeight="1" x14ac:dyDescent="0.25">
      <c r="D29" s="256" t="s">
        <v>32</v>
      </c>
      <c r="E29" s="256"/>
      <c r="F29" s="256"/>
      <c r="G29" s="256"/>
      <c r="H29" s="256"/>
      <c r="I29" s="96"/>
      <c r="J29" s="108"/>
      <c r="K29" s="96"/>
      <c r="L29" s="256" t="s">
        <v>32</v>
      </c>
      <c r="M29" s="256"/>
      <c r="N29" s="256"/>
      <c r="O29" s="256"/>
      <c r="P29" s="256"/>
    </row>
    <row r="30" spans="4:16" ht="34.5" customHeight="1" x14ac:dyDescent="0.25">
      <c r="D30" s="257" t="s">
        <v>1</v>
      </c>
      <c r="E30" s="257"/>
      <c r="F30" s="16" t="s">
        <v>7</v>
      </c>
      <c r="G30" s="16" t="s">
        <v>8</v>
      </c>
      <c r="H30" s="16" t="s">
        <v>12</v>
      </c>
      <c r="I30" s="109"/>
      <c r="J30" s="110"/>
      <c r="K30" s="109"/>
      <c r="L30" s="257" t="s">
        <v>1</v>
      </c>
      <c r="M30" s="257"/>
      <c r="N30" s="16" t="s">
        <v>7</v>
      </c>
      <c r="O30" s="16" t="s">
        <v>8</v>
      </c>
      <c r="P30" s="16" t="s">
        <v>12</v>
      </c>
    </row>
    <row r="31" spans="4:16" ht="15" customHeight="1" x14ac:dyDescent="0.25">
      <c r="D31" s="258" t="s">
        <v>25</v>
      </c>
      <c r="E31" s="258"/>
      <c r="F31" s="112">
        <v>4</v>
      </c>
      <c r="G31" s="17">
        <v>31</v>
      </c>
      <c r="H31" s="113">
        <f>F31*G31</f>
        <v>124</v>
      </c>
      <c r="I31" s="99"/>
      <c r="J31" s="111"/>
      <c r="K31" s="99"/>
      <c r="L31" s="258" t="s">
        <v>25</v>
      </c>
      <c r="M31" s="258"/>
      <c r="N31" s="112">
        <v>4</v>
      </c>
      <c r="O31" s="17">
        <v>31</v>
      </c>
      <c r="P31" s="113">
        <f>N31*O31</f>
        <v>124</v>
      </c>
    </row>
    <row r="32" spans="4:16" x14ac:dyDescent="0.25">
      <c r="D32" s="258" t="s">
        <v>26</v>
      </c>
      <c r="E32" s="258"/>
      <c r="F32" s="112">
        <v>15</v>
      </c>
      <c r="G32" s="17">
        <v>2.5</v>
      </c>
      <c r="H32" s="113">
        <f>F32*G32</f>
        <v>37.5</v>
      </c>
      <c r="I32" s="99"/>
      <c r="J32" s="111"/>
      <c r="K32" s="99"/>
      <c r="L32" s="258" t="s">
        <v>26</v>
      </c>
      <c r="M32" s="258"/>
      <c r="N32" s="112">
        <v>15</v>
      </c>
      <c r="O32" s="17">
        <v>2.5</v>
      </c>
      <c r="P32" s="113">
        <f>N32*O32</f>
        <v>37.5</v>
      </c>
    </row>
    <row r="33" spans="4:16" ht="17.25" customHeight="1" x14ac:dyDescent="0.25">
      <c r="D33" s="284" t="s">
        <v>13</v>
      </c>
      <c r="E33" s="284"/>
      <c r="F33" s="289">
        <f>SUM(H31:H32)</f>
        <v>161.5</v>
      </c>
      <c r="G33" s="290"/>
      <c r="H33" s="291"/>
      <c r="I33" s="104"/>
      <c r="J33" s="106"/>
      <c r="K33" s="104"/>
      <c r="L33" s="284" t="s">
        <v>13</v>
      </c>
      <c r="M33" s="284"/>
      <c r="N33" s="152"/>
      <c r="O33" s="153"/>
      <c r="P33" s="152">
        <f>SUM(P31:P32)</f>
        <v>161.5</v>
      </c>
    </row>
    <row r="34" spans="4:16" x14ac:dyDescent="0.25">
      <c r="D34" s="159"/>
      <c r="E34" s="159"/>
      <c r="F34" s="159"/>
      <c r="G34" s="159"/>
      <c r="H34" s="159"/>
      <c r="J34" s="107"/>
      <c r="L34" s="159"/>
      <c r="M34" s="159"/>
      <c r="N34" s="159"/>
      <c r="O34" s="159"/>
      <c r="P34" s="159"/>
    </row>
    <row r="35" spans="4:16" ht="17.25" customHeight="1" x14ac:dyDescent="0.25">
      <c r="D35" s="256" t="s">
        <v>148</v>
      </c>
      <c r="E35" s="256"/>
      <c r="F35" s="256"/>
      <c r="G35" s="256"/>
      <c r="H35" s="256"/>
      <c r="I35" s="96"/>
      <c r="J35" s="108"/>
      <c r="K35" s="96"/>
      <c r="L35" s="256" t="s">
        <v>148</v>
      </c>
      <c r="M35" s="256"/>
      <c r="N35" s="256"/>
      <c r="O35" s="256"/>
      <c r="P35" s="256"/>
    </row>
    <row r="36" spans="4:16" ht="52.5" customHeight="1" x14ac:dyDescent="0.25">
      <c r="D36" s="257" t="s">
        <v>1</v>
      </c>
      <c r="E36" s="257"/>
      <c r="F36" s="16" t="s">
        <v>7</v>
      </c>
      <c r="G36" s="16" t="s">
        <v>8</v>
      </c>
      <c r="H36" s="16" t="s">
        <v>12</v>
      </c>
      <c r="I36" s="109"/>
      <c r="J36" s="110"/>
      <c r="K36" s="109"/>
      <c r="L36" s="257" t="s">
        <v>1</v>
      </c>
      <c r="M36" s="257"/>
      <c r="N36" s="16" t="s">
        <v>7</v>
      </c>
      <c r="O36" s="16" t="s">
        <v>8</v>
      </c>
      <c r="P36" s="16" t="s">
        <v>12</v>
      </c>
    </row>
    <row r="37" spans="4:16" ht="15" customHeight="1" x14ac:dyDescent="0.25">
      <c r="D37" s="258" t="s">
        <v>46</v>
      </c>
      <c r="E37" s="258"/>
      <c r="F37" s="117">
        <v>50</v>
      </c>
      <c r="G37" s="118">
        <v>3</v>
      </c>
      <c r="H37" s="113">
        <f>F37*G37</f>
        <v>150</v>
      </c>
      <c r="I37" s="99"/>
      <c r="J37" s="111"/>
      <c r="K37" s="99"/>
      <c r="L37" s="258" t="s">
        <v>46</v>
      </c>
      <c r="M37" s="258"/>
      <c r="N37" s="117">
        <v>50</v>
      </c>
      <c r="O37" s="118">
        <v>3</v>
      </c>
      <c r="P37" s="113">
        <f>N37*O37</f>
        <v>150</v>
      </c>
    </row>
    <row r="38" spans="4:16" ht="15" customHeight="1" x14ac:dyDescent="0.25">
      <c r="D38" s="265" t="s">
        <v>47</v>
      </c>
      <c r="E38" s="265"/>
      <c r="F38" s="198">
        <v>1</v>
      </c>
      <c r="G38" s="198">
        <v>50</v>
      </c>
      <c r="H38" s="199">
        <f>F38*G38</f>
        <v>50</v>
      </c>
      <c r="I38" s="99"/>
      <c r="J38" s="111"/>
      <c r="K38" s="99"/>
      <c r="L38" s="265" t="s">
        <v>47</v>
      </c>
      <c r="M38" s="265"/>
      <c r="N38" s="198">
        <v>1</v>
      </c>
      <c r="O38" s="198">
        <v>50</v>
      </c>
      <c r="P38" s="199">
        <f>N38*O38</f>
        <v>50</v>
      </c>
    </row>
    <row r="39" spans="4:16" ht="30.75" customHeight="1" x14ac:dyDescent="0.25">
      <c r="D39" s="258" t="s">
        <v>146</v>
      </c>
      <c r="E39" s="258"/>
      <c r="F39" s="125" t="s">
        <v>147</v>
      </c>
      <c r="G39" s="118">
        <v>41.6</v>
      </c>
      <c r="H39" s="113">
        <v>41.6</v>
      </c>
      <c r="I39" s="99"/>
      <c r="J39" s="111"/>
      <c r="K39" s="99"/>
      <c r="L39" s="258" t="s">
        <v>146</v>
      </c>
      <c r="M39" s="258"/>
      <c r="N39" s="125" t="s">
        <v>147</v>
      </c>
      <c r="O39" s="118">
        <v>41.6</v>
      </c>
      <c r="P39" s="113">
        <v>41.6</v>
      </c>
    </row>
    <row r="40" spans="4:16" ht="18.75" customHeight="1" x14ac:dyDescent="0.25">
      <c r="D40" s="296" t="s">
        <v>13</v>
      </c>
      <c r="E40" s="296"/>
      <c r="F40" s="170"/>
      <c r="G40" s="171"/>
      <c r="H40" s="170">
        <f>SUM(H37:H39)</f>
        <v>241.6</v>
      </c>
      <c r="I40" s="104"/>
      <c r="J40" s="106"/>
      <c r="K40" s="104"/>
      <c r="L40" s="296" t="s">
        <v>13</v>
      </c>
      <c r="M40" s="296"/>
      <c r="N40" s="170"/>
      <c r="O40" s="171"/>
      <c r="P40" s="170">
        <f>SUM(P37:P39)</f>
        <v>241.6</v>
      </c>
    </row>
    <row r="41" spans="4:16" ht="15" customHeight="1" x14ac:dyDescent="0.25">
      <c r="D41" s="178" t="s">
        <v>59</v>
      </c>
      <c r="E41" s="179"/>
      <c r="F41" s="179"/>
      <c r="G41" s="179"/>
      <c r="H41" s="180"/>
      <c r="I41" s="119"/>
      <c r="J41" s="107"/>
      <c r="L41" s="178" t="s">
        <v>59</v>
      </c>
      <c r="M41" s="179"/>
      <c r="N41" s="179"/>
      <c r="O41" s="179"/>
      <c r="P41" s="180"/>
    </row>
    <row r="42" spans="4:16" ht="15" customHeight="1" x14ac:dyDescent="0.25">
      <c r="D42" s="181" t="s">
        <v>49</v>
      </c>
      <c r="E42" s="173"/>
      <c r="F42" s="173"/>
      <c r="G42" s="173"/>
      <c r="H42" s="182"/>
      <c r="I42" s="119"/>
      <c r="J42" s="107"/>
      <c r="L42" s="181" t="s">
        <v>49</v>
      </c>
      <c r="M42" s="173"/>
      <c r="N42" s="173"/>
      <c r="O42" s="173"/>
      <c r="P42" s="182"/>
    </row>
    <row r="43" spans="4:16" ht="15" customHeight="1" x14ac:dyDescent="0.25">
      <c r="D43" s="181" t="s">
        <v>52</v>
      </c>
      <c r="E43" s="173"/>
      <c r="F43" s="173"/>
      <c r="G43" s="173"/>
      <c r="H43" s="182"/>
      <c r="I43" s="119"/>
      <c r="J43" s="107"/>
      <c r="L43" s="181" t="s">
        <v>52</v>
      </c>
      <c r="M43" s="173"/>
      <c r="N43" s="173"/>
      <c r="O43" s="173"/>
      <c r="P43" s="182"/>
    </row>
    <row r="44" spans="4:16" ht="15" customHeight="1" x14ac:dyDescent="0.25">
      <c r="D44" s="183" t="s">
        <v>54</v>
      </c>
      <c r="E44" s="184"/>
      <c r="F44" s="184"/>
      <c r="G44" s="184"/>
      <c r="H44" s="185"/>
      <c r="I44" s="119"/>
      <c r="J44" s="107"/>
      <c r="L44" s="183" t="s">
        <v>54</v>
      </c>
      <c r="M44" s="184"/>
      <c r="N44" s="184"/>
      <c r="O44" s="184"/>
      <c r="P44" s="185"/>
    </row>
    <row r="45" spans="4:16" ht="15" customHeight="1" x14ac:dyDescent="0.25">
      <c r="D45" s="172"/>
      <c r="E45" s="172"/>
      <c r="F45" s="172"/>
      <c r="G45" s="172"/>
      <c r="H45" s="172"/>
      <c r="I45" s="119"/>
      <c r="J45" s="107"/>
      <c r="L45" s="172"/>
      <c r="M45" s="172"/>
      <c r="N45" s="172"/>
      <c r="O45" s="172"/>
      <c r="P45" s="172"/>
    </row>
    <row r="46" spans="4:16" ht="17.25" customHeight="1" x14ac:dyDescent="0.25">
      <c r="D46" s="256" t="s">
        <v>35</v>
      </c>
      <c r="E46" s="256"/>
      <c r="F46" s="256"/>
      <c r="G46" s="256"/>
      <c r="H46" s="256"/>
      <c r="I46" s="96"/>
      <c r="J46" s="108"/>
      <c r="K46" s="96"/>
      <c r="L46" s="256" t="s">
        <v>35</v>
      </c>
      <c r="M46" s="256"/>
      <c r="N46" s="256"/>
      <c r="O46" s="256"/>
      <c r="P46" s="256"/>
    </row>
    <row r="47" spans="4:16" ht="15.75" customHeight="1" x14ac:dyDescent="0.25">
      <c r="D47" s="257" t="s">
        <v>17</v>
      </c>
      <c r="E47" s="257"/>
      <c r="F47" s="257"/>
      <c r="G47" s="257" t="s">
        <v>18</v>
      </c>
      <c r="H47" s="257"/>
      <c r="I47" s="109"/>
      <c r="J47" s="110"/>
      <c r="K47" s="109"/>
      <c r="L47" s="257" t="s">
        <v>17</v>
      </c>
      <c r="M47" s="257"/>
      <c r="N47" s="257"/>
      <c r="O47" s="257" t="s">
        <v>18</v>
      </c>
      <c r="P47" s="257"/>
    </row>
    <row r="48" spans="4:16" ht="15" customHeight="1" x14ac:dyDescent="0.25">
      <c r="D48" s="258" t="s">
        <v>30</v>
      </c>
      <c r="E48" s="258"/>
      <c r="F48" s="258"/>
      <c r="G48" s="270">
        <v>90</v>
      </c>
      <c r="H48" s="270"/>
      <c r="I48" s="120"/>
      <c r="J48" s="121"/>
      <c r="K48" s="120"/>
      <c r="L48" s="258" t="s">
        <v>30</v>
      </c>
      <c r="M48" s="258"/>
      <c r="N48" s="258"/>
      <c r="O48" s="270">
        <v>90</v>
      </c>
      <c r="P48" s="270"/>
    </row>
    <row r="49" spans="4:16" x14ac:dyDescent="0.25">
      <c r="D49" s="265" t="s">
        <v>20</v>
      </c>
      <c r="E49" s="265"/>
      <c r="F49" s="265"/>
      <c r="G49" s="269">
        <v>15</v>
      </c>
      <c r="H49" s="269"/>
      <c r="I49" s="120"/>
      <c r="J49" s="121"/>
      <c r="K49" s="120"/>
      <c r="L49" s="265" t="s">
        <v>20</v>
      </c>
      <c r="M49" s="265"/>
      <c r="N49" s="265"/>
      <c r="O49" s="269">
        <v>15</v>
      </c>
      <c r="P49" s="269"/>
    </row>
    <row r="50" spans="4:16" x14ac:dyDescent="0.25">
      <c r="D50" s="258" t="s">
        <v>21</v>
      </c>
      <c r="E50" s="258"/>
      <c r="F50" s="258"/>
      <c r="G50" s="270">
        <v>4</v>
      </c>
      <c r="H50" s="270"/>
      <c r="I50" s="120"/>
      <c r="J50" s="121"/>
      <c r="K50" s="120"/>
      <c r="L50" s="258" t="s">
        <v>21</v>
      </c>
      <c r="M50" s="258"/>
      <c r="N50" s="258"/>
      <c r="O50" s="270">
        <v>4</v>
      </c>
      <c r="P50" s="270"/>
    </row>
    <row r="51" spans="4:16" ht="18.75" x14ac:dyDescent="0.25">
      <c r="D51" s="284" t="s">
        <v>13</v>
      </c>
      <c r="E51" s="284"/>
      <c r="F51" s="284"/>
      <c r="G51" s="285">
        <f>SUM(G48:H50)</f>
        <v>109</v>
      </c>
      <c r="H51" s="285"/>
      <c r="I51" s="104"/>
      <c r="J51" s="106"/>
      <c r="K51" s="104"/>
      <c r="L51" s="284" t="s">
        <v>13</v>
      </c>
      <c r="M51" s="284"/>
      <c r="N51" s="284"/>
      <c r="O51" s="285">
        <f>SUM(O48:P50)</f>
        <v>109</v>
      </c>
      <c r="P51" s="285"/>
    </row>
    <row r="52" spans="4:16" x14ac:dyDescent="0.25">
      <c r="D52" s="159"/>
      <c r="E52" s="159"/>
      <c r="F52" s="159"/>
      <c r="G52" s="159"/>
      <c r="H52" s="159"/>
      <c r="J52" s="107"/>
      <c r="L52" s="159"/>
      <c r="M52" s="159"/>
      <c r="N52" s="159"/>
      <c r="O52" s="159"/>
      <c r="P52" s="159"/>
    </row>
    <row r="53" spans="4:16" ht="17.25" customHeight="1" x14ac:dyDescent="0.25">
      <c r="E53" s="242" t="s">
        <v>161</v>
      </c>
      <c r="F53" s="243"/>
      <c r="G53" s="243"/>
      <c r="H53" s="244"/>
      <c r="I53" s="96"/>
      <c r="J53" s="108"/>
      <c r="K53" s="96"/>
      <c r="L53" s="242" t="s">
        <v>161</v>
      </c>
      <c r="M53" s="243"/>
      <c r="N53" s="243"/>
      <c r="O53" s="244"/>
      <c r="P53" s="208"/>
    </row>
    <row r="54" spans="4:16" ht="40.5" customHeight="1" x14ac:dyDescent="0.25">
      <c r="E54" s="16" t="s">
        <v>37</v>
      </c>
      <c r="F54" s="16" t="s">
        <v>38</v>
      </c>
      <c r="G54" s="16" t="s">
        <v>40</v>
      </c>
      <c r="H54" s="25" t="s">
        <v>36</v>
      </c>
      <c r="I54" s="122"/>
      <c r="J54" s="123"/>
      <c r="K54" s="122"/>
      <c r="L54" s="16" t="s">
        <v>39</v>
      </c>
      <c r="M54" s="16" t="s">
        <v>38</v>
      </c>
      <c r="N54" s="16" t="s">
        <v>40</v>
      </c>
      <c r="O54" s="25" t="s">
        <v>36</v>
      </c>
    </row>
    <row r="55" spans="4:16" ht="15.75" x14ac:dyDescent="0.25">
      <c r="E55" s="39">
        <v>2000</v>
      </c>
      <c r="F55" s="174">
        <v>0.85</v>
      </c>
      <c r="G55" s="175">
        <f>E55*F55</f>
        <v>1700</v>
      </c>
      <c r="H55" s="168">
        <f>G55</f>
        <v>1700</v>
      </c>
      <c r="I55" s="126"/>
      <c r="J55" s="127"/>
      <c r="K55" s="126"/>
      <c r="L55" s="118">
        <v>7500</v>
      </c>
      <c r="M55" s="124">
        <v>0.35</v>
      </c>
      <c r="N55" s="125">
        <f>L55*M55</f>
        <v>2625</v>
      </c>
      <c r="O55" s="154">
        <f>N55</f>
        <v>2625</v>
      </c>
    </row>
    <row r="56" spans="4:16" ht="15.75" x14ac:dyDescent="0.25">
      <c r="E56" s="292" t="s">
        <v>41</v>
      </c>
      <c r="F56" s="292"/>
      <c r="G56" s="292"/>
      <c r="H56" s="292"/>
      <c r="I56" s="126"/>
      <c r="J56" s="127"/>
      <c r="K56" s="126"/>
      <c r="L56" s="294" t="s">
        <v>41</v>
      </c>
      <c r="M56" s="294"/>
      <c r="N56" s="294"/>
      <c r="O56" s="294"/>
      <c r="P56" s="210"/>
    </row>
    <row r="57" spans="4:16" ht="15.75" x14ac:dyDescent="0.25">
      <c r="E57" s="292" t="s">
        <v>42</v>
      </c>
      <c r="F57" s="292"/>
      <c r="G57" s="292"/>
      <c r="H57" s="292"/>
      <c r="I57" s="126"/>
      <c r="J57" s="127"/>
      <c r="K57" s="126"/>
      <c r="L57" s="292" t="s">
        <v>42</v>
      </c>
      <c r="M57" s="292"/>
      <c r="N57" s="292"/>
      <c r="O57" s="292"/>
      <c r="P57" s="210"/>
    </row>
    <row r="58" spans="4:16" ht="30.75" customHeight="1" x14ac:dyDescent="0.25">
      <c r="E58" s="293" t="s">
        <v>53</v>
      </c>
      <c r="F58" s="293"/>
      <c r="G58" s="293"/>
      <c r="H58" s="293"/>
      <c r="I58" s="126"/>
      <c r="J58" s="127"/>
      <c r="K58" s="126"/>
      <c r="L58" s="295" t="s">
        <v>53</v>
      </c>
      <c r="M58" s="295"/>
      <c r="N58" s="295"/>
      <c r="O58" s="295"/>
      <c r="P58" s="211"/>
    </row>
    <row r="59" spans="4:16" ht="17.25" x14ac:dyDescent="0.25">
      <c r="D59" s="149"/>
      <c r="E59" s="149"/>
      <c r="F59" s="149"/>
      <c r="G59" s="149"/>
      <c r="H59" s="169"/>
      <c r="I59" s="122"/>
      <c r="J59" s="123"/>
      <c r="K59" s="122"/>
      <c r="L59" s="159"/>
      <c r="M59" s="159"/>
      <c r="N59" s="159"/>
      <c r="O59" s="159"/>
      <c r="P59" s="159"/>
    </row>
    <row r="60" spans="4:16" ht="17.25" customHeight="1" x14ac:dyDescent="0.25">
      <c r="D60" s="256" t="s">
        <v>62</v>
      </c>
      <c r="E60" s="256"/>
      <c r="F60" s="256"/>
      <c r="G60" s="256"/>
      <c r="H60" s="256"/>
      <c r="I60" s="96"/>
      <c r="J60" s="108"/>
      <c r="K60" s="96"/>
      <c r="L60" s="256" t="s">
        <v>62</v>
      </c>
      <c r="M60" s="256"/>
      <c r="N60" s="256"/>
      <c r="O60" s="256"/>
      <c r="P60" s="256"/>
    </row>
    <row r="61" spans="4:16" ht="89.25" customHeight="1" x14ac:dyDescent="0.25">
      <c r="D61" s="257" t="s">
        <v>22</v>
      </c>
      <c r="E61" s="257"/>
      <c r="F61" s="16" t="s">
        <v>158</v>
      </c>
      <c r="G61" s="16" t="s">
        <v>63</v>
      </c>
      <c r="H61" s="25" t="s">
        <v>44</v>
      </c>
      <c r="I61" s="122"/>
      <c r="J61" s="123"/>
      <c r="K61" s="122"/>
      <c r="L61" s="257" t="s">
        <v>22</v>
      </c>
      <c r="M61" s="257"/>
      <c r="N61" s="16" t="s">
        <v>158</v>
      </c>
      <c r="O61" s="16" t="s">
        <v>63</v>
      </c>
      <c r="P61" s="25" t="s">
        <v>44</v>
      </c>
    </row>
    <row r="62" spans="4:16" ht="17.25" x14ac:dyDescent="0.25">
      <c r="D62" s="258" t="s">
        <v>149</v>
      </c>
      <c r="E62" s="258"/>
      <c r="F62" s="125">
        <f>H55+G51</f>
        <v>1809</v>
      </c>
      <c r="G62" s="125">
        <f>J14+H25+F33+H40</f>
        <v>725.1</v>
      </c>
      <c r="H62" s="154">
        <f>F62-G62</f>
        <v>1083.9000000000001</v>
      </c>
      <c r="I62" s="126"/>
      <c r="J62" s="127"/>
      <c r="K62" s="126"/>
      <c r="L62" s="258" t="s">
        <v>150</v>
      </c>
      <c r="M62" s="258"/>
      <c r="N62" s="113">
        <f>O55+O51</f>
        <v>2734</v>
      </c>
      <c r="O62" s="45">
        <f>J14+N27+P33+P40</f>
        <v>1325.1</v>
      </c>
      <c r="P62" s="155">
        <f>N62-O62</f>
        <v>1408.9</v>
      </c>
    </row>
    <row r="63" spans="4:16" ht="17.25" x14ac:dyDescent="0.25">
      <c r="D63" s="274"/>
      <c r="E63" s="275"/>
      <c r="F63" s="166"/>
      <c r="G63" s="167"/>
      <c r="H63" s="150"/>
      <c r="I63" s="122"/>
      <c r="J63" s="123"/>
      <c r="K63" s="122"/>
    </row>
    <row r="64" spans="4:16" ht="15.75" x14ac:dyDescent="0.25">
      <c r="D64" s="14"/>
      <c r="E64" s="137"/>
      <c r="F64" s="132"/>
      <c r="G64" s="138"/>
      <c r="H64" s="133"/>
      <c r="M64" s="136"/>
    </row>
    <row r="65" spans="3:13" ht="17.25" x14ac:dyDescent="0.25">
      <c r="D65" s="156" t="s">
        <v>57</v>
      </c>
      <c r="E65" s="151"/>
      <c r="F65" s="157"/>
      <c r="G65" s="131"/>
      <c r="H65" s="133"/>
      <c r="M65" s="136"/>
    </row>
    <row r="66" spans="3:13" x14ac:dyDescent="0.25">
      <c r="D66" s="156" t="s">
        <v>58</v>
      </c>
      <c r="E66" s="151"/>
      <c r="F66" s="158"/>
      <c r="M66" s="136"/>
    </row>
    <row r="67" spans="3:13" x14ac:dyDescent="0.25">
      <c r="D67"/>
      <c r="E67"/>
      <c r="M67" s="136"/>
    </row>
    <row r="68" spans="3:13" x14ac:dyDescent="0.25">
      <c r="D68" s="3" t="s">
        <v>68</v>
      </c>
      <c r="E68" s="3" t="s">
        <v>68</v>
      </c>
      <c r="M68" s="136"/>
    </row>
    <row r="69" spans="3:13" ht="18.75" customHeight="1" x14ac:dyDescent="0.25">
      <c r="C69" s="136"/>
      <c r="D69" s="136"/>
      <c r="M69" s="136"/>
    </row>
    <row r="70" spans="3:13" ht="17.25" customHeight="1" x14ac:dyDescent="0.25">
      <c r="D70" s="143"/>
      <c r="E70" s="139"/>
      <c r="M70" s="136"/>
    </row>
    <row r="71" spans="3:13" ht="17.25" x14ac:dyDescent="0.25">
      <c r="D71" s="72"/>
      <c r="E71" s="72"/>
      <c r="F71" s="72"/>
      <c r="G71" s="80"/>
      <c r="H71" s="136"/>
      <c r="I71" s="136"/>
      <c r="J71" s="136"/>
      <c r="K71" s="136"/>
      <c r="L71" s="136"/>
      <c r="M71" s="136"/>
    </row>
    <row r="72" spans="3:13" ht="15.75" x14ac:dyDescent="0.25">
      <c r="D72" s="65"/>
      <c r="E72" s="140"/>
      <c r="F72" s="73"/>
      <c r="G72" s="141"/>
      <c r="H72" s="136"/>
      <c r="I72" s="136"/>
      <c r="J72" s="136"/>
      <c r="K72" s="136"/>
      <c r="L72" s="136"/>
      <c r="M72" s="136"/>
    </row>
    <row r="73" spans="3:13" ht="17.25" x14ac:dyDescent="0.25">
      <c r="D73" s="65"/>
      <c r="E73" s="140"/>
      <c r="F73" s="73"/>
      <c r="G73" s="80"/>
      <c r="H73" s="136"/>
      <c r="I73" s="136"/>
      <c r="J73" s="136"/>
      <c r="K73" s="136"/>
      <c r="L73" s="136"/>
      <c r="M73" s="136"/>
    </row>
    <row r="74" spans="3:13" x14ac:dyDescent="0.25">
      <c r="D74" s="136"/>
      <c r="E74" s="136"/>
      <c r="F74" s="136"/>
      <c r="G74" s="136"/>
      <c r="H74" s="136"/>
      <c r="I74" s="136"/>
      <c r="J74" s="136"/>
      <c r="K74" s="136"/>
      <c r="L74" s="136"/>
      <c r="M74" s="136"/>
    </row>
    <row r="75" spans="3:13" x14ac:dyDescent="0.25">
      <c r="D75" s="142"/>
      <c r="E75" s="136"/>
      <c r="F75" s="136"/>
      <c r="G75" s="136"/>
      <c r="H75" s="136"/>
      <c r="I75" s="136"/>
      <c r="J75" s="136"/>
      <c r="K75" s="136"/>
      <c r="L75" s="136"/>
      <c r="M75" s="136"/>
    </row>
    <row r="76" spans="3:13" x14ac:dyDescent="0.25">
      <c r="D76" s="142"/>
      <c r="E76" s="136"/>
      <c r="F76" s="136"/>
      <c r="G76" s="136"/>
      <c r="H76" s="136"/>
      <c r="I76" s="136"/>
      <c r="J76" s="136"/>
      <c r="K76" s="136"/>
      <c r="L76" s="136"/>
      <c r="M76" s="136"/>
    </row>
    <row r="77" spans="3:13" x14ac:dyDescent="0.25">
      <c r="D77" s="136"/>
      <c r="E77" s="136"/>
      <c r="F77" s="136"/>
      <c r="G77" s="136"/>
      <c r="H77" s="136"/>
      <c r="I77" s="136"/>
      <c r="J77" s="136"/>
      <c r="K77" s="136"/>
      <c r="L77" s="136"/>
      <c r="M77" s="136"/>
    </row>
    <row r="78" spans="3:13" x14ac:dyDescent="0.25">
      <c r="D78" s="143"/>
      <c r="E78" s="143"/>
      <c r="F78" s="136"/>
      <c r="G78" s="136"/>
      <c r="H78" s="136"/>
      <c r="I78" s="136"/>
      <c r="J78" s="136"/>
      <c r="K78" s="136"/>
      <c r="L78" s="136"/>
      <c r="M78" s="136"/>
    </row>
    <row r="79" spans="3:13" x14ac:dyDescent="0.25">
      <c r="D79" s="136"/>
      <c r="E79" s="136"/>
      <c r="F79" s="136"/>
      <c r="G79" s="136"/>
      <c r="H79" s="136"/>
      <c r="I79" s="136"/>
      <c r="J79" s="136"/>
      <c r="K79" s="136"/>
      <c r="L79" s="136"/>
      <c r="M79" s="136"/>
    </row>
    <row r="80" spans="3:13" x14ac:dyDescent="0.25">
      <c r="D80" s="136"/>
      <c r="E80" s="136"/>
      <c r="F80" s="136"/>
      <c r="G80" s="136"/>
      <c r="H80" s="136"/>
      <c r="I80" s="136"/>
      <c r="J80" s="136"/>
      <c r="K80" s="136"/>
      <c r="L80" s="136"/>
      <c r="M80" s="136"/>
    </row>
  </sheetData>
  <mergeCells count="105">
    <mergeCell ref="F23:F24"/>
    <mergeCell ref="H23:H24"/>
    <mergeCell ref="D25:G25"/>
    <mergeCell ref="D47:F47"/>
    <mergeCell ref="G47:H47"/>
    <mergeCell ref="L47:N47"/>
    <mergeCell ref="O47:P47"/>
    <mergeCell ref="D48:F48"/>
    <mergeCell ref="G48:H48"/>
    <mergeCell ref="L48:N48"/>
    <mergeCell ref="O48:P48"/>
    <mergeCell ref="D40:E40"/>
    <mergeCell ref="L40:M40"/>
    <mergeCell ref="D46:H46"/>
    <mergeCell ref="L46:P46"/>
    <mergeCell ref="D63:E63"/>
    <mergeCell ref="L49:N49"/>
    <mergeCell ref="O49:P49"/>
    <mergeCell ref="D50:F50"/>
    <mergeCell ref="G50:H50"/>
    <mergeCell ref="L50:N50"/>
    <mergeCell ref="O50:P50"/>
    <mergeCell ref="D51:F51"/>
    <mergeCell ref="G51:H51"/>
    <mergeCell ref="L51:N51"/>
    <mergeCell ref="O51:P51"/>
    <mergeCell ref="D49:F49"/>
    <mergeCell ref="G49:H49"/>
    <mergeCell ref="D60:H60"/>
    <mergeCell ref="L60:P60"/>
    <mergeCell ref="D61:E61"/>
    <mergeCell ref="L61:M61"/>
    <mergeCell ref="E56:H56"/>
    <mergeCell ref="E57:H57"/>
    <mergeCell ref="E58:H58"/>
    <mergeCell ref="E53:H53"/>
    <mergeCell ref="L56:O56"/>
    <mergeCell ref="L57:O57"/>
    <mergeCell ref="L58:O58"/>
    <mergeCell ref="L53:O53"/>
    <mergeCell ref="D62:E62"/>
    <mergeCell ref="L62:M62"/>
    <mergeCell ref="D36:E36"/>
    <mergeCell ref="L36:M36"/>
    <mergeCell ref="D37:E37"/>
    <mergeCell ref="L37:M37"/>
    <mergeCell ref="D38:E38"/>
    <mergeCell ref="L39:M39"/>
    <mergeCell ref="D39:E39"/>
    <mergeCell ref="L38:M38"/>
    <mergeCell ref="D32:E32"/>
    <mergeCell ref="L32:M32"/>
    <mergeCell ref="D33:E33"/>
    <mergeCell ref="L33:M33"/>
    <mergeCell ref="D35:H35"/>
    <mergeCell ref="L35:P35"/>
    <mergeCell ref="F33:H33"/>
    <mergeCell ref="D30:E30"/>
    <mergeCell ref="L30:M30"/>
    <mergeCell ref="D31:E31"/>
    <mergeCell ref="L31:M31"/>
    <mergeCell ref="D29:H29"/>
    <mergeCell ref="L29:P29"/>
    <mergeCell ref="L27:M27"/>
    <mergeCell ref="N27:P27"/>
    <mergeCell ref="L23:L24"/>
    <mergeCell ref="M23:M24"/>
    <mergeCell ref="N23:N24"/>
    <mergeCell ref="O23:O24"/>
    <mergeCell ref="P23:P24"/>
    <mergeCell ref="D23:D24"/>
    <mergeCell ref="E23:E24"/>
    <mergeCell ref="D21:E21"/>
    <mergeCell ref="F21:H21"/>
    <mergeCell ref="L21:M21"/>
    <mergeCell ref="N21:P21"/>
    <mergeCell ref="D19:E19"/>
    <mergeCell ref="F19:H19"/>
    <mergeCell ref="L19:M19"/>
    <mergeCell ref="N19:P19"/>
    <mergeCell ref="D20:E20"/>
    <mergeCell ref="F20:H20"/>
    <mergeCell ref="L20:M20"/>
    <mergeCell ref="N20:P20"/>
    <mergeCell ref="G14:I14"/>
    <mergeCell ref="J14:M14"/>
    <mergeCell ref="E15:G17"/>
    <mergeCell ref="M15:O17"/>
    <mergeCell ref="D18:H18"/>
    <mergeCell ref="L18:P18"/>
    <mergeCell ref="G11:I11"/>
    <mergeCell ref="G12:I12"/>
    <mergeCell ref="G13:I13"/>
    <mergeCell ref="J11:M11"/>
    <mergeCell ref="J12:M12"/>
    <mergeCell ref="J13:M13"/>
    <mergeCell ref="D1:P3"/>
    <mergeCell ref="D5:E5"/>
    <mergeCell ref="G7:M7"/>
    <mergeCell ref="G8:I8"/>
    <mergeCell ref="J8:M8"/>
    <mergeCell ref="G10:I10"/>
    <mergeCell ref="G9:I9"/>
    <mergeCell ref="J9:M9"/>
    <mergeCell ref="J10:M10"/>
  </mergeCells>
  <pageMargins left="0.19685039370078741" right="0.19685039370078741" top="0.19685039370078741" bottom="0.19685039370078741" header="0.19685039370078741" footer="0.19685039370078741"/>
  <pageSetup paperSize="9" scale="65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H55"/>
  <sheetViews>
    <sheetView showGridLines="0" zoomScale="85" zoomScaleNormal="85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" customWidth="1"/>
    <col min="2" max="2" width="22.7109375" customWidth="1"/>
    <col min="4" max="4" width="47.5703125" customWidth="1"/>
    <col min="5" max="5" width="42.7109375" customWidth="1"/>
    <col min="6" max="6" width="18.85546875" customWidth="1"/>
    <col min="7" max="7" width="15.85546875" customWidth="1"/>
    <col min="8" max="8" width="18.42578125" customWidth="1"/>
  </cols>
  <sheetData>
    <row r="1" spans="1:8" ht="15" customHeight="1" x14ac:dyDescent="0.25">
      <c r="A1" s="4"/>
      <c r="B1" s="4"/>
      <c r="D1" s="297" t="s">
        <v>33</v>
      </c>
      <c r="E1" s="298"/>
      <c r="F1" s="298"/>
      <c r="G1" s="298"/>
      <c r="H1" s="299"/>
    </row>
    <row r="2" spans="1:8" ht="26.25" customHeight="1" x14ac:dyDescent="0.25">
      <c r="A2" s="4"/>
      <c r="B2" s="7"/>
      <c r="C2" s="7"/>
      <c r="D2" s="300"/>
      <c r="E2" s="301"/>
      <c r="F2" s="301"/>
      <c r="G2" s="301"/>
      <c r="H2" s="302"/>
    </row>
    <row r="3" spans="1:8" ht="15.75" customHeight="1" x14ac:dyDescent="0.25">
      <c r="A3" s="9"/>
      <c r="B3" s="7"/>
      <c r="C3" s="7"/>
      <c r="D3" s="303"/>
      <c r="E3" s="304"/>
      <c r="F3" s="304"/>
      <c r="G3" s="304"/>
      <c r="H3" s="305"/>
    </row>
    <row r="4" spans="1:8" ht="18.75" customHeight="1" x14ac:dyDescent="0.25"/>
    <row r="5" spans="1:8" ht="15" customHeight="1" x14ac:dyDescent="0.25">
      <c r="D5" s="306" t="s">
        <v>6</v>
      </c>
      <c r="E5" s="306"/>
    </row>
    <row r="6" spans="1:8" ht="15.75" x14ac:dyDescent="0.25">
      <c r="D6" s="15" t="s">
        <v>1</v>
      </c>
      <c r="E6" s="15" t="s">
        <v>2</v>
      </c>
    </row>
    <row r="7" spans="1:8" x14ac:dyDescent="0.25">
      <c r="D7" s="19" t="s">
        <v>24</v>
      </c>
      <c r="E7" s="18">
        <v>30</v>
      </c>
    </row>
    <row r="8" spans="1:8" x14ac:dyDescent="0.25">
      <c r="D8" s="20" t="s">
        <v>0</v>
      </c>
      <c r="E8" s="21">
        <v>22</v>
      </c>
    </row>
    <row r="9" spans="1:8" x14ac:dyDescent="0.25">
      <c r="D9" s="19" t="s">
        <v>3</v>
      </c>
      <c r="E9" s="18">
        <v>3</v>
      </c>
    </row>
    <row r="10" spans="1:8" x14ac:dyDescent="0.25">
      <c r="D10" s="20" t="s">
        <v>4</v>
      </c>
      <c r="E10" s="21">
        <v>17</v>
      </c>
    </row>
    <row r="11" spans="1:8" x14ac:dyDescent="0.25">
      <c r="D11" s="19" t="s">
        <v>5</v>
      </c>
      <c r="E11" s="18">
        <v>3</v>
      </c>
    </row>
    <row r="12" spans="1:8" ht="18.75" x14ac:dyDescent="0.25">
      <c r="D12" s="35" t="s">
        <v>13</v>
      </c>
      <c r="E12" s="36">
        <f>SUM(E7:E11)</f>
        <v>75</v>
      </c>
    </row>
    <row r="13" spans="1:8" ht="18.75" customHeight="1" x14ac:dyDescent="0.25"/>
    <row r="14" spans="1:8" ht="17.25" x14ac:dyDescent="0.25">
      <c r="D14" s="306" t="s">
        <v>66</v>
      </c>
      <c r="E14" s="306"/>
    </row>
    <row r="15" spans="1:8" ht="15.75" x14ac:dyDescent="0.25">
      <c r="D15" s="15" t="s">
        <v>1</v>
      </c>
      <c r="E15" s="15" t="s">
        <v>2</v>
      </c>
    </row>
    <row r="16" spans="1:8" x14ac:dyDescent="0.25">
      <c r="D16" s="19" t="s">
        <v>64</v>
      </c>
      <c r="E16" s="18">
        <v>127.5</v>
      </c>
    </row>
    <row r="17" spans="4:8" x14ac:dyDescent="0.25">
      <c r="D17" s="20" t="s">
        <v>65</v>
      </c>
      <c r="E17" s="21">
        <v>135</v>
      </c>
    </row>
    <row r="18" spans="4:8" ht="18.75" x14ac:dyDescent="0.25">
      <c r="D18" s="35" t="s">
        <v>13</v>
      </c>
      <c r="E18" s="36">
        <f>SUM(E16:E17)</f>
        <v>262.5</v>
      </c>
    </row>
    <row r="19" spans="4:8" ht="18.75" customHeight="1" x14ac:dyDescent="0.25"/>
    <row r="20" spans="4:8" ht="17.25" customHeight="1" x14ac:dyDescent="0.25">
      <c r="D20" s="309" t="s">
        <v>34</v>
      </c>
      <c r="E20" s="309"/>
      <c r="F20" s="309"/>
      <c r="G20" s="309"/>
    </row>
    <row r="21" spans="4:8" ht="15.75" x14ac:dyDescent="0.25">
      <c r="D21" s="15" t="s">
        <v>1</v>
      </c>
      <c r="E21" s="15" t="s">
        <v>7</v>
      </c>
      <c r="F21" s="15" t="s">
        <v>8</v>
      </c>
      <c r="G21" s="15" t="s">
        <v>12</v>
      </c>
    </row>
    <row r="22" spans="4:8" x14ac:dyDescent="0.25">
      <c r="D22" s="19" t="s">
        <v>27</v>
      </c>
      <c r="E22" s="18" t="s">
        <v>28</v>
      </c>
      <c r="F22" s="19">
        <v>300</v>
      </c>
      <c r="G22" s="18">
        <f>F22/5</f>
        <v>60</v>
      </c>
    </row>
    <row r="23" spans="4:8" x14ac:dyDescent="0.25">
      <c r="D23" s="20" t="s">
        <v>26</v>
      </c>
      <c r="E23" s="48">
        <v>30</v>
      </c>
      <c r="F23" s="20">
        <v>2.5</v>
      </c>
      <c r="G23" s="21">
        <f>E23*F23</f>
        <v>75</v>
      </c>
    </row>
    <row r="24" spans="4:8" ht="18.75" x14ac:dyDescent="0.25">
      <c r="D24" s="35" t="s">
        <v>13</v>
      </c>
      <c r="E24" s="36"/>
      <c r="F24" s="35"/>
      <c r="G24" s="36">
        <f>SUM(G22:G23)</f>
        <v>135</v>
      </c>
    </row>
    <row r="25" spans="4:8" ht="18.75" customHeight="1" x14ac:dyDescent="0.25"/>
    <row r="26" spans="4:8" ht="17.25" customHeight="1" x14ac:dyDescent="0.25">
      <c r="D26" s="306" t="s">
        <v>45</v>
      </c>
      <c r="E26" s="306"/>
      <c r="F26" s="306"/>
      <c r="G26" s="306"/>
    </row>
    <row r="27" spans="4:8" ht="15.75" x14ac:dyDescent="0.25">
      <c r="D27" s="15" t="s">
        <v>1</v>
      </c>
      <c r="E27" s="15" t="s">
        <v>7</v>
      </c>
      <c r="F27" s="15" t="s">
        <v>8</v>
      </c>
      <c r="G27" s="15" t="s">
        <v>12</v>
      </c>
    </row>
    <row r="28" spans="4:8" ht="30" x14ac:dyDescent="0.25">
      <c r="D28" s="17" t="s">
        <v>56</v>
      </c>
      <c r="E28" s="47">
        <v>40</v>
      </c>
      <c r="F28" s="19">
        <v>3</v>
      </c>
      <c r="G28" s="18">
        <f>E28*F28</f>
        <v>120</v>
      </c>
    </row>
    <row r="29" spans="4:8" x14ac:dyDescent="0.25">
      <c r="D29" s="20" t="s">
        <v>47</v>
      </c>
      <c r="E29" s="21" t="s">
        <v>51</v>
      </c>
      <c r="F29" s="20">
        <v>50</v>
      </c>
      <c r="G29" s="21">
        <v>50</v>
      </c>
    </row>
    <row r="30" spans="4:8" x14ac:dyDescent="0.25">
      <c r="D30" s="19" t="s">
        <v>50</v>
      </c>
      <c r="E30" s="18" t="s">
        <v>55</v>
      </c>
      <c r="F30" s="19">
        <v>25</v>
      </c>
      <c r="G30" s="18">
        <v>25</v>
      </c>
    </row>
    <row r="31" spans="4:8" ht="18.75" x14ac:dyDescent="0.25">
      <c r="D31" s="35" t="s">
        <v>13</v>
      </c>
      <c r="E31" s="36"/>
      <c r="F31" s="35"/>
      <c r="G31" s="36">
        <f>SUM(G28:G30)</f>
        <v>195</v>
      </c>
    </row>
    <row r="32" spans="4:8" ht="18.75" x14ac:dyDescent="0.3">
      <c r="D32" s="26" t="s">
        <v>59</v>
      </c>
      <c r="E32" s="27"/>
      <c r="F32" s="8"/>
      <c r="G32" s="28"/>
      <c r="H32" s="24"/>
    </row>
    <row r="33" spans="3:8" ht="15.75" x14ac:dyDescent="0.25">
      <c r="D33" s="26" t="s">
        <v>49</v>
      </c>
      <c r="E33" s="26"/>
      <c r="F33" s="26"/>
      <c r="G33" s="29"/>
      <c r="H33" s="24"/>
    </row>
    <row r="34" spans="3:8" ht="15.75" x14ac:dyDescent="0.25">
      <c r="D34" s="26" t="s">
        <v>135</v>
      </c>
      <c r="E34" s="26"/>
      <c r="F34" s="26"/>
      <c r="G34" s="29"/>
      <c r="H34" s="24"/>
    </row>
    <row r="35" spans="3:8" ht="15.75" x14ac:dyDescent="0.25">
      <c r="D35" s="26" t="s">
        <v>54</v>
      </c>
      <c r="E35" s="26"/>
      <c r="F35" s="26"/>
      <c r="G35" s="29"/>
      <c r="H35" s="24"/>
    </row>
    <row r="36" spans="3:8" ht="18.75" customHeight="1" x14ac:dyDescent="0.25">
      <c r="H36" s="5"/>
    </row>
    <row r="37" spans="3:8" ht="17.25" customHeight="1" x14ac:dyDescent="0.25">
      <c r="D37" s="306" t="s">
        <v>35</v>
      </c>
      <c r="E37" s="306"/>
    </row>
    <row r="38" spans="3:8" ht="15.75" x14ac:dyDescent="0.25">
      <c r="D38" s="15" t="s">
        <v>17</v>
      </c>
      <c r="E38" s="15" t="s">
        <v>18</v>
      </c>
    </row>
    <row r="39" spans="3:8" x14ac:dyDescent="0.25">
      <c r="D39" s="19" t="s">
        <v>31</v>
      </c>
      <c r="E39" s="18">
        <v>100</v>
      </c>
    </row>
    <row r="40" spans="3:8" x14ac:dyDescent="0.25">
      <c r="D40" s="20" t="s">
        <v>20</v>
      </c>
      <c r="E40" s="21">
        <v>15</v>
      </c>
    </row>
    <row r="41" spans="3:8" x14ac:dyDescent="0.25">
      <c r="D41" s="19" t="s">
        <v>21</v>
      </c>
      <c r="E41" s="18">
        <v>4</v>
      </c>
    </row>
    <row r="42" spans="3:8" ht="18.75" x14ac:dyDescent="0.25">
      <c r="D42" s="35" t="s">
        <v>13</v>
      </c>
      <c r="E42" s="36">
        <f>SUM(E39:E41)</f>
        <v>119</v>
      </c>
    </row>
    <row r="43" spans="3:8" ht="18.75" customHeight="1" x14ac:dyDescent="0.25">
      <c r="C43" s="5"/>
      <c r="D43" s="31"/>
      <c r="E43" s="32"/>
      <c r="F43" s="33"/>
      <c r="G43" s="32"/>
      <c r="H43" s="34"/>
    </row>
    <row r="44" spans="3:8" ht="38.25" customHeight="1" x14ac:dyDescent="0.25">
      <c r="D44" s="242" t="s">
        <v>67</v>
      </c>
      <c r="E44" s="243"/>
      <c r="F44" s="243"/>
      <c r="G44" s="243"/>
      <c r="H44" s="212"/>
    </row>
    <row r="45" spans="3:8" ht="34.5" x14ac:dyDescent="0.25">
      <c r="D45" s="15" t="s">
        <v>43</v>
      </c>
      <c r="E45" s="15" t="s">
        <v>38</v>
      </c>
      <c r="F45" s="16" t="s">
        <v>40</v>
      </c>
      <c r="G45" s="37" t="s">
        <v>36</v>
      </c>
    </row>
    <row r="46" spans="3:8" ht="15" customHeight="1" x14ac:dyDescent="0.25">
      <c r="D46" s="17">
        <v>7500</v>
      </c>
      <c r="E46" s="46">
        <v>0.2</v>
      </c>
      <c r="F46" s="45">
        <f>D46*E46</f>
        <v>1500</v>
      </c>
      <c r="G46" s="38">
        <f>F46</f>
        <v>1500</v>
      </c>
    </row>
    <row r="47" spans="3:8" ht="18.75" customHeight="1" x14ac:dyDescent="0.25">
      <c r="D47" s="31"/>
      <c r="E47" s="32"/>
      <c r="F47" s="33"/>
      <c r="G47" s="34"/>
    </row>
    <row r="48" spans="3:8" ht="17.25" customHeight="1" x14ac:dyDescent="0.25">
      <c r="D48" s="307" t="s">
        <v>62</v>
      </c>
      <c r="E48" s="308"/>
      <c r="F48" s="308"/>
      <c r="G48" s="308"/>
    </row>
    <row r="49" spans="4:8" ht="78.75" x14ac:dyDescent="0.25">
      <c r="D49" s="15" t="s">
        <v>22</v>
      </c>
      <c r="E49" s="202" t="s">
        <v>158</v>
      </c>
      <c r="F49" s="16" t="s">
        <v>63</v>
      </c>
      <c r="G49" s="37" t="s">
        <v>44</v>
      </c>
    </row>
    <row r="50" spans="4:8" ht="15.75" x14ac:dyDescent="0.25">
      <c r="D50" s="17" t="s">
        <v>29</v>
      </c>
      <c r="E50" s="23">
        <f>G46+E42</f>
        <v>1619</v>
      </c>
      <c r="F50" s="45">
        <f>E12+E18+G24+G31</f>
        <v>667.5</v>
      </c>
      <c r="G50" s="38">
        <f>E50-F50</f>
        <v>951.5</v>
      </c>
    </row>
    <row r="51" spans="4:8" ht="18.75" customHeight="1" x14ac:dyDescent="0.25"/>
    <row r="52" spans="4:8" ht="18.75" x14ac:dyDescent="0.3">
      <c r="D52" s="30" t="s">
        <v>57</v>
      </c>
      <c r="H52" s="2"/>
    </row>
    <row r="53" spans="4:8" x14ac:dyDescent="0.25">
      <c r="D53" s="30" t="s">
        <v>58</v>
      </c>
    </row>
    <row r="55" spans="4:8" x14ac:dyDescent="0.25">
      <c r="D55" s="3" t="s">
        <v>68</v>
      </c>
      <c r="E55" s="3"/>
    </row>
  </sheetData>
  <mergeCells count="9">
    <mergeCell ref="D1:H3"/>
    <mergeCell ref="D26:E26"/>
    <mergeCell ref="F26:G26"/>
    <mergeCell ref="D48:G48"/>
    <mergeCell ref="D5:E5"/>
    <mergeCell ref="D20:G20"/>
    <mergeCell ref="D37:E37"/>
    <mergeCell ref="D14:E14"/>
    <mergeCell ref="D44:G44"/>
  </mergeCells>
  <pageMargins left="0.19685039370078741" right="0.70866141732283461" top="0.19685039370078741" bottom="0.19685039370078741" header="0.19685039370078741" footer="0.19685039370078741"/>
  <pageSetup paperSize="9" scale="65" fitToHeight="0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CA3BD-8AAD-4707-8304-6A30B400A846}">
  <sheetPr codeName="Sheet7">
    <pageSetUpPr fitToPage="1"/>
  </sheetPr>
  <dimension ref="A1:I60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8" customWidth="1"/>
    <col min="2" max="2" width="22.7109375" customWidth="1"/>
    <col min="3" max="3" width="9.140625" customWidth="1"/>
    <col min="4" max="4" width="38.7109375" customWidth="1"/>
    <col min="5" max="5" width="42.7109375" customWidth="1"/>
    <col min="6" max="6" width="18.85546875" customWidth="1"/>
    <col min="7" max="7" width="15.85546875" customWidth="1"/>
    <col min="8" max="8" width="18.42578125" customWidth="1"/>
  </cols>
  <sheetData>
    <row r="1" spans="1:9" ht="15" customHeight="1" x14ac:dyDescent="0.25">
      <c r="A1" s="4"/>
      <c r="B1" s="4"/>
      <c r="D1" s="310" t="s">
        <v>138</v>
      </c>
      <c r="E1" s="311"/>
      <c r="F1" s="311"/>
      <c r="G1" s="311"/>
      <c r="H1" s="312"/>
    </row>
    <row r="2" spans="1:9" ht="26.25" customHeight="1" x14ac:dyDescent="0.25">
      <c r="A2" s="4"/>
      <c r="B2" s="7"/>
      <c r="C2" s="7"/>
      <c r="D2" s="313"/>
      <c r="E2" s="314"/>
      <c r="F2" s="314"/>
      <c r="G2" s="314"/>
      <c r="H2" s="315"/>
    </row>
    <row r="3" spans="1:9" ht="15.75" customHeight="1" x14ac:dyDescent="0.25">
      <c r="A3" s="9"/>
      <c r="B3" s="7"/>
      <c r="C3" s="7"/>
      <c r="D3" s="316"/>
      <c r="E3" s="317"/>
      <c r="F3" s="317"/>
      <c r="G3" s="317"/>
      <c r="H3" s="318"/>
    </row>
    <row r="4" spans="1:9" ht="18.75" customHeight="1" x14ac:dyDescent="0.25">
      <c r="D4" s="93"/>
      <c r="E4" s="5"/>
      <c r="F4" s="5"/>
      <c r="G4" s="5"/>
      <c r="H4" s="5"/>
      <c r="I4" s="5"/>
    </row>
    <row r="5" spans="1:9" ht="15" customHeight="1" x14ac:dyDescent="0.25">
      <c r="C5" s="1"/>
      <c r="D5" s="238"/>
      <c r="E5" s="238"/>
      <c r="F5" s="5"/>
      <c r="G5" s="5"/>
      <c r="H5" s="5"/>
      <c r="I5" s="5"/>
    </row>
    <row r="6" spans="1:9" ht="15.75" x14ac:dyDescent="0.25">
      <c r="D6" s="58"/>
      <c r="E6" s="94" t="s">
        <v>140</v>
      </c>
      <c r="F6" s="5"/>
      <c r="G6" s="5"/>
      <c r="H6" s="5"/>
      <c r="I6" s="5"/>
    </row>
    <row r="7" spans="1:9" ht="18.75" x14ac:dyDescent="0.25">
      <c r="D7" s="83"/>
      <c r="E7" s="84"/>
      <c r="F7" s="5"/>
      <c r="G7" s="5"/>
      <c r="H7" s="5"/>
      <c r="I7" s="5"/>
    </row>
    <row r="8" spans="1:9" ht="15.75" x14ac:dyDescent="0.25">
      <c r="D8" s="5"/>
      <c r="E8" s="94" t="s">
        <v>141</v>
      </c>
      <c r="F8" s="5"/>
      <c r="G8" s="5"/>
      <c r="H8" s="5"/>
      <c r="I8" s="5"/>
    </row>
    <row r="9" spans="1:9" ht="17.25" x14ac:dyDescent="0.25">
      <c r="D9" s="78"/>
      <c r="E9" s="78"/>
      <c r="F9" s="5"/>
      <c r="G9" s="5"/>
      <c r="H9" s="5"/>
      <c r="I9" s="5"/>
    </row>
    <row r="10" spans="1:9" ht="15.75" x14ac:dyDescent="0.25">
      <c r="D10" s="58"/>
      <c r="E10" s="94" t="s">
        <v>139</v>
      </c>
      <c r="F10" s="5"/>
      <c r="G10" s="5"/>
      <c r="H10" s="5"/>
      <c r="I10" s="5"/>
    </row>
    <row r="11" spans="1:9" ht="18.75" customHeight="1" x14ac:dyDescent="0.25">
      <c r="D11" s="58"/>
      <c r="E11" s="59"/>
      <c r="F11" s="5"/>
      <c r="G11" s="5"/>
      <c r="H11" s="5"/>
      <c r="I11" s="5"/>
    </row>
    <row r="12" spans="1:9" ht="15.75" x14ac:dyDescent="0.25">
      <c r="D12" s="5"/>
      <c r="E12" s="63" t="s">
        <v>142</v>
      </c>
      <c r="F12" s="5"/>
      <c r="G12" s="5"/>
      <c r="H12" s="5"/>
      <c r="I12" s="5"/>
    </row>
    <row r="13" spans="1:9" x14ac:dyDescent="0.25">
      <c r="G13" s="5"/>
      <c r="H13" s="5"/>
      <c r="I13" s="5"/>
    </row>
    <row r="14" spans="1:9" x14ac:dyDescent="0.25">
      <c r="G14" s="5"/>
      <c r="H14" s="5"/>
      <c r="I14" s="5"/>
    </row>
    <row r="15" spans="1:9" ht="18.75" customHeight="1" x14ac:dyDescent="0.25">
      <c r="G15" s="5"/>
      <c r="H15" s="5"/>
      <c r="I15" s="5"/>
    </row>
    <row r="16" spans="1:9" ht="17.25" customHeight="1" x14ac:dyDescent="0.25">
      <c r="D16" s="319"/>
      <c r="E16" s="319"/>
      <c r="F16" s="319"/>
      <c r="G16" s="319"/>
      <c r="H16" s="5"/>
      <c r="I16" s="5"/>
    </row>
    <row r="17" spans="4:9" ht="15.75" x14ac:dyDescent="0.25">
      <c r="D17" s="64"/>
      <c r="E17" s="64"/>
      <c r="F17" s="64"/>
      <c r="G17" s="64"/>
      <c r="H17" s="5"/>
      <c r="I17" s="5"/>
    </row>
    <row r="18" spans="4:9" x14ac:dyDescent="0.25">
      <c r="D18" s="58"/>
      <c r="E18" s="59"/>
      <c r="F18" s="58"/>
      <c r="G18" s="59"/>
      <c r="H18" s="5"/>
      <c r="I18" s="5"/>
    </row>
    <row r="19" spans="4:9" x14ac:dyDescent="0.25">
      <c r="D19" s="58"/>
      <c r="E19" s="81"/>
      <c r="F19" s="58"/>
      <c r="G19" s="59"/>
      <c r="H19" s="5"/>
      <c r="I19" s="5"/>
    </row>
    <row r="20" spans="4:9" ht="18.75" x14ac:dyDescent="0.25">
      <c r="D20" s="83"/>
      <c r="E20" s="84"/>
      <c r="F20" s="83"/>
      <c r="G20" s="84"/>
      <c r="H20" s="5"/>
      <c r="I20" s="5"/>
    </row>
    <row r="21" spans="4:9" ht="18.75" customHeight="1" x14ac:dyDescent="0.25">
      <c r="D21" s="5"/>
      <c r="E21" s="5"/>
      <c r="F21" s="5"/>
      <c r="G21" s="5"/>
      <c r="H21" s="5"/>
      <c r="I21" s="5"/>
    </row>
    <row r="22" spans="4:9" ht="17.25" customHeight="1" x14ac:dyDescent="0.25">
      <c r="D22" s="238"/>
      <c r="E22" s="238"/>
      <c r="F22" s="238"/>
      <c r="G22" s="238"/>
      <c r="H22" s="5"/>
      <c r="I22" s="5"/>
    </row>
    <row r="23" spans="4:9" ht="15.75" x14ac:dyDescent="0.25">
      <c r="D23" s="64"/>
      <c r="E23" s="64"/>
      <c r="F23" s="64"/>
      <c r="G23" s="64"/>
      <c r="H23" s="5"/>
      <c r="I23" s="5"/>
    </row>
    <row r="24" spans="4:9" x14ac:dyDescent="0.25">
      <c r="D24" s="65"/>
      <c r="E24" s="81"/>
      <c r="F24" s="58"/>
      <c r="G24" s="59"/>
      <c r="H24" s="5"/>
      <c r="I24" s="5"/>
    </row>
    <row r="25" spans="4:9" x14ac:dyDescent="0.25">
      <c r="D25" s="58"/>
      <c r="E25" s="59"/>
      <c r="F25" s="58"/>
      <c r="G25" s="59"/>
      <c r="H25" s="5"/>
      <c r="I25" s="5"/>
    </row>
    <row r="26" spans="4:9" x14ac:dyDescent="0.25">
      <c r="D26" s="58"/>
      <c r="E26" s="59"/>
      <c r="F26" s="58"/>
      <c r="G26" s="59"/>
      <c r="H26" s="5"/>
      <c r="I26" s="5"/>
    </row>
    <row r="27" spans="4:9" ht="18.75" x14ac:dyDescent="0.25">
      <c r="D27" s="83"/>
      <c r="E27" s="84"/>
      <c r="F27" s="83"/>
      <c r="G27" s="84"/>
      <c r="H27" s="5"/>
      <c r="I27" s="5"/>
    </row>
    <row r="28" spans="4:9" ht="18.75" x14ac:dyDescent="0.3">
      <c r="D28" s="85"/>
      <c r="E28" s="86"/>
      <c r="F28" s="9"/>
      <c r="G28" s="87"/>
      <c r="H28" s="24"/>
      <c r="I28" s="5"/>
    </row>
    <row r="29" spans="4:9" ht="15.75" x14ac:dyDescent="0.25">
      <c r="D29" s="85"/>
      <c r="E29" s="85"/>
      <c r="F29" s="85"/>
      <c r="G29" s="88"/>
      <c r="H29" s="24"/>
      <c r="I29" s="5"/>
    </row>
    <row r="30" spans="4:9" ht="15.75" x14ac:dyDescent="0.25">
      <c r="D30" s="85"/>
      <c r="E30" s="85"/>
      <c r="F30" s="85"/>
      <c r="G30" s="88"/>
      <c r="H30" s="24"/>
      <c r="I30" s="5"/>
    </row>
    <row r="31" spans="4:9" ht="15.75" x14ac:dyDescent="0.25">
      <c r="D31" s="85"/>
      <c r="E31" s="85"/>
      <c r="F31" s="85"/>
      <c r="G31" s="88"/>
      <c r="H31" s="24"/>
      <c r="I31" s="5"/>
    </row>
    <row r="32" spans="4:9" ht="18.75" customHeight="1" x14ac:dyDescent="0.25">
      <c r="D32" s="5"/>
      <c r="E32" s="5"/>
      <c r="F32" s="5"/>
      <c r="G32" s="5"/>
      <c r="H32" s="5"/>
      <c r="I32" s="5"/>
    </row>
    <row r="33" spans="3:9" ht="17.25" customHeight="1" x14ac:dyDescent="0.25">
      <c r="D33" s="238"/>
      <c r="E33" s="238"/>
      <c r="F33" s="5"/>
      <c r="G33" s="5"/>
      <c r="H33" s="5"/>
      <c r="I33" s="5"/>
    </row>
    <row r="34" spans="3:9" ht="15.75" x14ac:dyDescent="0.25">
      <c r="D34" s="64"/>
      <c r="E34" s="64"/>
      <c r="F34" s="5"/>
      <c r="G34" s="5"/>
      <c r="H34" s="5"/>
      <c r="I34" s="5"/>
    </row>
    <row r="35" spans="3:9" x14ac:dyDescent="0.25">
      <c r="D35" s="58"/>
      <c r="E35" s="59"/>
      <c r="F35" s="5"/>
      <c r="G35" s="5"/>
      <c r="H35" s="5"/>
      <c r="I35" s="5"/>
    </row>
    <row r="36" spans="3:9" x14ac:dyDescent="0.25">
      <c r="D36" s="58"/>
      <c r="E36" s="59"/>
      <c r="F36" s="5"/>
      <c r="G36" s="5"/>
      <c r="H36" s="5"/>
      <c r="I36" s="5"/>
    </row>
    <row r="37" spans="3:9" x14ac:dyDescent="0.25">
      <c r="D37" s="58"/>
      <c r="E37" s="59"/>
      <c r="F37" s="5"/>
      <c r="G37" s="5"/>
      <c r="H37" s="5"/>
      <c r="I37" s="5"/>
    </row>
    <row r="38" spans="3:9" ht="18.75" x14ac:dyDescent="0.25">
      <c r="D38" s="83"/>
      <c r="E38" s="84"/>
      <c r="F38" s="5"/>
      <c r="G38" s="5"/>
      <c r="H38" s="5"/>
      <c r="I38" s="5"/>
    </row>
    <row r="39" spans="3:9" ht="18.75" customHeight="1" x14ac:dyDescent="0.25">
      <c r="D39" s="5"/>
      <c r="E39" s="5"/>
      <c r="F39" s="5"/>
      <c r="G39" s="5"/>
      <c r="H39" s="5"/>
      <c r="I39" s="5"/>
    </row>
    <row r="40" spans="3:9" ht="39.950000000000003" customHeight="1" x14ac:dyDescent="0.25">
      <c r="D40" s="226"/>
      <c r="E40" s="227"/>
      <c r="F40" s="227"/>
      <c r="G40" s="227"/>
      <c r="H40" s="227"/>
      <c r="I40" s="5"/>
    </row>
    <row r="41" spans="3:9" ht="15.75" customHeight="1" x14ac:dyDescent="0.25">
      <c r="D41" s="64"/>
      <c r="E41" s="64"/>
      <c r="F41" s="72"/>
      <c r="G41" s="72"/>
      <c r="H41" s="89"/>
      <c r="I41" s="5"/>
    </row>
    <row r="42" spans="3:9" ht="15.75" x14ac:dyDescent="0.25">
      <c r="D42" s="65"/>
      <c r="E42" s="82"/>
      <c r="F42" s="73"/>
      <c r="G42" s="79"/>
      <c r="H42" s="90"/>
      <c r="I42" s="5"/>
    </row>
    <row r="43" spans="3:9" ht="18.75" customHeight="1" x14ac:dyDescent="0.25">
      <c r="C43" s="5"/>
      <c r="D43" s="31"/>
      <c r="E43" s="32"/>
      <c r="F43" s="33"/>
      <c r="G43" s="32"/>
      <c r="H43" s="34"/>
      <c r="I43" s="5"/>
    </row>
    <row r="44" spans="3:9" ht="18.75" customHeight="1" x14ac:dyDescent="0.25">
      <c r="D44" s="226"/>
      <c r="E44" s="227"/>
      <c r="F44" s="227"/>
      <c r="G44" s="227"/>
      <c r="H44" s="227"/>
      <c r="I44" s="5"/>
    </row>
    <row r="45" spans="3:9" ht="17.25" x14ac:dyDescent="0.25">
      <c r="D45" s="64"/>
      <c r="E45" s="64"/>
      <c r="F45" s="72"/>
      <c r="G45" s="72"/>
      <c r="H45" s="89"/>
      <c r="I45" s="5"/>
    </row>
    <row r="46" spans="3:9" ht="15" customHeight="1" x14ac:dyDescent="0.25">
      <c r="D46" s="65"/>
      <c r="E46" s="82"/>
      <c r="F46" s="73"/>
      <c r="G46" s="79"/>
      <c r="H46" s="90"/>
      <c r="I46" s="5"/>
    </row>
    <row r="47" spans="3:9" ht="18.75" customHeight="1" x14ac:dyDescent="0.25">
      <c r="D47" s="4"/>
      <c r="E47" s="4"/>
      <c r="F47" s="10"/>
      <c r="G47" s="10"/>
      <c r="H47" s="10"/>
      <c r="I47" s="5"/>
    </row>
    <row r="48" spans="3:9" ht="17.25" customHeight="1" x14ac:dyDescent="0.25">
      <c r="D48" s="226"/>
      <c r="E48" s="227"/>
      <c r="F48" s="227"/>
      <c r="G48" s="227"/>
      <c r="H48" s="5"/>
      <c r="I48" s="5"/>
    </row>
    <row r="49" spans="4:9" ht="17.25" x14ac:dyDescent="0.25">
      <c r="D49" s="64"/>
      <c r="E49" s="64"/>
      <c r="F49" s="72"/>
      <c r="G49" s="89"/>
      <c r="H49" s="5"/>
      <c r="I49" s="5"/>
    </row>
    <row r="50" spans="4:9" ht="15.75" x14ac:dyDescent="0.25">
      <c r="D50" s="65"/>
      <c r="E50" s="79"/>
      <c r="F50" s="73"/>
      <c r="G50" s="90"/>
      <c r="H50" s="5"/>
      <c r="I50" s="5"/>
    </row>
    <row r="51" spans="4:9" ht="18.75" customHeight="1" x14ac:dyDescent="0.25">
      <c r="D51" s="31"/>
      <c r="E51" s="32"/>
      <c r="F51" s="33"/>
      <c r="G51" s="34"/>
      <c r="H51" s="5"/>
      <c r="I51" s="5"/>
    </row>
    <row r="52" spans="4:9" ht="17.25" customHeight="1" x14ac:dyDescent="0.25">
      <c r="D52" s="226"/>
      <c r="E52" s="227"/>
      <c r="F52" s="227"/>
      <c r="G52" s="227"/>
      <c r="H52" s="5"/>
      <c r="I52" s="5"/>
    </row>
    <row r="53" spans="4:9" ht="17.25" x14ac:dyDescent="0.25">
      <c r="D53" s="64"/>
      <c r="E53" s="64"/>
      <c r="F53" s="72"/>
      <c r="G53" s="89"/>
      <c r="H53" s="5"/>
      <c r="I53" s="5"/>
    </row>
    <row r="54" spans="4:9" ht="15.75" x14ac:dyDescent="0.25">
      <c r="D54" s="65"/>
      <c r="E54" s="79"/>
      <c r="F54" s="73"/>
      <c r="G54" s="90"/>
      <c r="H54" s="5"/>
      <c r="I54" s="5"/>
    </row>
    <row r="55" spans="4:9" ht="18.75" customHeight="1" x14ac:dyDescent="0.25">
      <c r="D55" s="5"/>
      <c r="E55" s="5"/>
      <c r="F55" s="5"/>
      <c r="G55" s="5"/>
      <c r="H55" s="5"/>
      <c r="I55" s="5"/>
    </row>
    <row r="56" spans="4:9" ht="18.75" x14ac:dyDescent="0.3">
      <c r="D56" s="91"/>
      <c r="E56" s="5"/>
      <c r="F56" s="5"/>
      <c r="G56" s="5"/>
      <c r="H56" s="92"/>
      <c r="I56" s="5"/>
    </row>
    <row r="57" spans="4:9" x14ac:dyDescent="0.25">
      <c r="D57" s="91"/>
      <c r="E57" s="5"/>
      <c r="F57" s="5"/>
      <c r="G57" s="5"/>
      <c r="H57" s="5"/>
      <c r="I57" s="5"/>
    </row>
    <row r="58" spans="4:9" x14ac:dyDescent="0.25">
      <c r="D58" s="5"/>
      <c r="E58" s="5"/>
      <c r="F58" s="5"/>
      <c r="G58" s="5"/>
      <c r="H58" s="5"/>
      <c r="I58" s="5"/>
    </row>
    <row r="59" spans="4:9" x14ac:dyDescent="0.25">
      <c r="D59" s="76"/>
      <c r="E59" s="76"/>
      <c r="F59" s="5"/>
      <c r="G59" s="5"/>
      <c r="H59" s="5"/>
      <c r="I59" s="5"/>
    </row>
    <row r="60" spans="4:9" x14ac:dyDescent="0.25">
      <c r="D60" s="5"/>
      <c r="E60" s="5"/>
      <c r="F60" s="5"/>
      <c r="G60" s="5"/>
      <c r="H60" s="5"/>
      <c r="I60" s="5"/>
    </row>
  </sheetData>
  <mergeCells count="10">
    <mergeCell ref="D1:H3"/>
    <mergeCell ref="D5:E5"/>
    <mergeCell ref="D16:G16"/>
    <mergeCell ref="D22:E22"/>
    <mergeCell ref="F22:G22"/>
    <mergeCell ref="D33:E33"/>
    <mergeCell ref="D40:H40"/>
    <mergeCell ref="D44:H44"/>
    <mergeCell ref="D48:G48"/>
    <mergeCell ref="D52:G52"/>
  </mergeCells>
  <pageMargins left="0.19685039370078741" right="0.70866141732283461" top="0.19685039370078741" bottom="0.19685039370078741" header="0.19685039370078741" footer="0.19685039370078741"/>
  <pageSetup paperSize="9" scale="65" fitToHeight="0" orientation="portrait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871C-D67F-4FB3-867C-9880EF8ACFB3}">
  <sheetPr codeName="Sheet8"/>
  <dimension ref="A1"/>
  <sheetViews>
    <sheetView workbookViewId="0">
      <selection activeCell="O13" sqref="O1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ANA SAYFA</vt:lpstr>
      <vt:lpstr>MAKİNE PARKI FİYAT LİSTESİ</vt:lpstr>
      <vt:lpstr>BEZELYE MALİYET</vt:lpstr>
      <vt:lpstr>MACAR FİĞ MALİYET</vt:lpstr>
      <vt:lpstr>YONCA MALİYET </vt:lpstr>
      <vt:lpstr>SİLAJLIK MISIR</vt:lpstr>
      <vt:lpstr>DESTEK-İLETİŞİM</vt:lpstr>
      <vt:lpstr>Sheet1</vt:lpstr>
      <vt:lpstr>'BEZELYE MALİYET'!Print_Area</vt:lpstr>
      <vt:lpstr>'DESTEK-İLETİŞİM'!Print_Area</vt:lpstr>
      <vt:lpstr>'MACAR FİĞ MALİYET'!Print_Area</vt:lpstr>
      <vt:lpstr>'MAKİNE PARKI FİYAT LİSTESİ'!Print_Area</vt:lpstr>
      <vt:lpstr>'SİLAJLIK MISIR'!Print_Area</vt:lpstr>
      <vt:lpstr>'YONCA MALİYET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Acer-PC</dc:creator>
  <cp:lastModifiedBy>abdulkadir</cp:lastModifiedBy>
  <cp:lastPrinted>2019-11-28T15:34:14Z</cp:lastPrinted>
  <dcterms:created xsi:type="dcterms:W3CDTF">2019-11-14T06:56:55Z</dcterms:created>
  <dcterms:modified xsi:type="dcterms:W3CDTF">2020-01-17T15:01:16Z</dcterms:modified>
</cp:coreProperties>
</file>